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multilingualeurope-my.sharepoint.com/personal/porto_multilingualeurope_org/Documents/»»»BEATRIZ«««/Beatriz Por Fazer/02 - Pièces techniques PT-FR/Lot 1 - Architecture/"/>
    </mc:Choice>
  </mc:AlternateContent>
  <xr:revisionPtr revIDLastSave="62" documentId="13_ncr:1_{57D73E91-1CB2-4977-ABF0-FFF55F471AC1}" xr6:coauthVersionLast="47" xr6:coauthVersionMax="47" xr10:uidLastSave="{C1C5445A-AC88-47E4-B647-49331F652263}"/>
  <bookViews>
    <workbookView xWindow="28680" yWindow="660" windowWidth="29040" windowHeight="15720" activeTab="1" xr2:uid="{00000000-000D-0000-FFFF-FFFF00000000}"/>
  </bookViews>
  <sheets>
    <sheet name="Métrés Descriptifs" sheetId="3" r:id="rId1"/>
    <sheet name="Métré Bâtiment" sheetId="313" r:id="rId2"/>
  </sheets>
  <definedNames>
    <definedName name="_xlnm._FilterDatabase" localSheetId="1" hidden="1">'Métré Bâtiment'!$A$24:$A$244</definedName>
    <definedName name="_xlnm._FilterDatabase" localSheetId="0" hidden="1">'Métrés Descriptifs'!$L$25:$L$645</definedName>
    <definedName name="_xlnm.Print_Area" localSheetId="1">'Métré Bâtiment'!$A$1:$G$244</definedName>
    <definedName name="_xlnm.Print_Area" localSheetId="0">'Métrés Descriptifs'!$L$1:$W$840</definedName>
    <definedName name="NUMERO">#REF!</definedName>
    <definedName name="RevData" localSheetId="1">'Métrés Descriptifs'!#REF!</definedName>
    <definedName name="RevData">'Métrés Descriptifs'!#REF!</definedName>
    <definedName name="Revisão" localSheetId="1">'Métrés Descriptifs'!#REF!</definedName>
    <definedName name="Revisão">'Métrés Descriptifs'!#REF!</definedName>
    <definedName name="_xlnm.Print_Titles" localSheetId="1">'Métré Bâtiment'!$17:$24</definedName>
    <definedName name="_xlnm.Print_Titles" localSheetId="0">'Métrés Descriptifs'!$17:$25</definedName>
    <definedName name="Z_4C69A10D_86C7_4F01_AE02_2FEDA4B1095E_.wvu.PrintArea" localSheetId="1" hidden="1">'Métré Bâtiment'!$A$1:$G$27</definedName>
    <definedName name="Z_4C69A10D_86C7_4F01_AE02_2FEDA4B1095E_.wvu.PrintArea" localSheetId="0" hidden="1">'Métrés Descriptifs'!$L$1:$W$645</definedName>
    <definedName name="Z_4C69A10D_86C7_4F01_AE02_2FEDA4B1095E_.wvu.PrintTitles" localSheetId="1" hidden="1">'Métré Bâtiment'!$17:$23</definedName>
    <definedName name="Z_4C69A10D_86C7_4F01_AE02_2FEDA4B1095E_.wvu.PrintTitles" localSheetId="0" hidden="1">'Métrés Descriptifs'!$17:$24</definedName>
  </definedNames>
  <calcPr calcId="191029"/>
  <customWorkbookViews>
    <customWorkbookView name="Servidor-PC - Vista pessoal" guid="{4C69A10D-86C7-4F01-AE02-2FEDA4B1095E}" mergeInterval="0" personalView="1" maximized="1" windowWidth="1916" windowHeight="854" tabRatio="721" activeSheetId="309"/>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4" i="313" l="1"/>
  <c r="F34" i="313" l="1"/>
  <c r="F35" i="313"/>
  <c r="J45" i="3"/>
  <c r="C46" i="3"/>
  <c r="B47" i="3"/>
  <c r="C47" i="3"/>
  <c r="B48" i="3" s="1"/>
  <c r="J47" i="3"/>
  <c r="C48" i="3"/>
  <c r="B49" i="3" s="1"/>
  <c r="J49" i="3"/>
  <c r="C50" i="3"/>
  <c r="L47" i="3"/>
  <c r="U46" i="3"/>
  <c r="V46" i="3" s="1"/>
  <c r="W46" i="3" s="1"/>
  <c r="C49" i="3" l="1"/>
  <c r="B50" i="3" s="1"/>
  <c r="F243" i="313"/>
  <c r="F241" i="313"/>
  <c r="F240" i="313"/>
  <c r="F239" i="313"/>
  <c r="F238" i="313"/>
  <c r="F235" i="313"/>
  <c r="F234" i="313"/>
  <c r="F232" i="313"/>
  <c r="F230" i="313"/>
  <c r="F223" i="313"/>
  <c r="F222" i="313"/>
  <c r="F219" i="313"/>
  <c r="F218" i="313"/>
  <c r="F216" i="313"/>
  <c r="F215" i="313"/>
  <c r="F214" i="313"/>
  <c r="F213" i="313"/>
  <c r="F212" i="313"/>
  <c r="F211" i="313"/>
  <c r="F209" i="313"/>
  <c r="F207" i="313"/>
  <c r="F204" i="313"/>
  <c r="F201" i="313"/>
  <c r="F200" i="313"/>
  <c r="F198" i="313"/>
  <c r="F193" i="313"/>
  <c r="F190" i="313"/>
  <c r="F188" i="313"/>
  <c r="F184" i="313"/>
  <c r="F180" i="313"/>
  <c r="F179" i="313"/>
  <c r="F178" i="313"/>
  <c r="F175" i="313"/>
  <c r="F174" i="313"/>
  <c r="F171" i="313"/>
  <c r="F170" i="313"/>
  <c r="F165" i="313"/>
  <c r="F161" i="313"/>
  <c r="F158" i="313"/>
  <c r="F156" i="313"/>
  <c r="F153" i="313"/>
  <c r="F152" i="313"/>
  <c r="F150" i="313"/>
  <c r="F142" i="313"/>
  <c r="F139" i="313"/>
  <c r="F137" i="313"/>
  <c r="F136" i="313"/>
  <c r="F134" i="313"/>
  <c r="F132" i="313"/>
  <c r="F130" i="313"/>
  <c r="F128" i="313"/>
  <c r="F125" i="313"/>
  <c r="F124" i="313"/>
  <c r="F123" i="313"/>
  <c r="F121" i="313"/>
  <c r="F120" i="313"/>
  <c r="F119" i="313"/>
  <c r="F116" i="313"/>
  <c r="F114" i="313"/>
  <c r="F112" i="313"/>
  <c r="F110" i="313"/>
  <c r="F109" i="313"/>
  <c r="F108" i="313"/>
  <c r="F107" i="313"/>
  <c r="F105" i="313"/>
  <c r="F100" i="313"/>
  <c r="F99" i="313"/>
  <c r="F97" i="313"/>
  <c r="F94" i="313"/>
  <c r="F90" i="313"/>
  <c r="F86" i="313"/>
  <c r="F85" i="313"/>
  <c r="F82" i="313"/>
  <c r="F80" i="313"/>
  <c r="F77" i="313"/>
  <c r="F76" i="313"/>
  <c r="F75" i="313"/>
  <c r="F68" i="313"/>
  <c r="F65" i="313"/>
  <c r="F59" i="313"/>
  <c r="F57" i="313"/>
  <c r="F55" i="313"/>
  <c r="F54" i="313"/>
  <c r="F49" i="313"/>
  <c r="F46" i="313"/>
  <c r="F45" i="313"/>
  <c r="F41" i="313"/>
  <c r="F40" i="313"/>
  <c r="F38" i="313"/>
  <c r="F36" i="313"/>
  <c r="F30" i="313"/>
  <c r="F28" i="313"/>
  <c r="F26" i="313"/>
  <c r="A21" i="313"/>
  <c r="IT13" i="313"/>
  <c r="IS13" i="313"/>
  <c r="IR13" i="313"/>
  <c r="IQ13" i="313"/>
  <c r="IP13" i="313"/>
  <c r="IO13" i="313"/>
  <c r="IN13" i="313"/>
  <c r="IM13" i="313"/>
  <c r="IL13" i="313"/>
  <c r="IK13" i="313"/>
  <c r="IJ13" i="313"/>
  <c r="II13" i="313"/>
  <c r="IH13" i="313"/>
  <c r="IG13" i="313"/>
  <c r="IF13" i="313"/>
  <c r="IE13" i="313"/>
  <c r="ID13" i="313"/>
  <c r="IC13" i="313"/>
  <c r="IB13" i="313"/>
  <c r="IA13" i="313"/>
  <c r="HZ13" i="313"/>
  <c r="HY13" i="313"/>
  <c r="HX13" i="313"/>
  <c r="HW13" i="313"/>
  <c r="HV13" i="313"/>
  <c r="HU13" i="313"/>
  <c r="HT13" i="313"/>
  <c r="HS13" i="313"/>
  <c r="HR13" i="313"/>
  <c r="HQ13" i="313"/>
  <c r="HP13" i="313"/>
  <c r="HO13" i="313"/>
  <c r="HN13" i="313"/>
  <c r="HM13" i="313"/>
  <c r="HL13" i="313"/>
  <c r="HK13" i="313"/>
  <c r="HJ13" i="313"/>
  <c r="HI13" i="313"/>
  <c r="HH13" i="313"/>
  <c r="HG13" i="313"/>
  <c r="HF13" i="313"/>
  <c r="HE13" i="313"/>
  <c r="HD13" i="313"/>
  <c r="HC13" i="313"/>
  <c r="HB13" i="313"/>
  <c r="HA13" i="313"/>
  <c r="GZ13" i="313"/>
  <c r="GY13" i="313"/>
  <c r="GX13" i="313"/>
  <c r="GW13" i="313"/>
  <c r="GV13" i="313"/>
  <c r="GU13" i="313"/>
  <c r="GT13" i="313"/>
  <c r="GS13" i="313"/>
  <c r="GR13" i="313"/>
  <c r="GQ13" i="313"/>
  <c r="GP13" i="313"/>
  <c r="GO13" i="313"/>
  <c r="GN13" i="313"/>
  <c r="GM13" i="313"/>
  <c r="GL13" i="313"/>
  <c r="GK13" i="313"/>
  <c r="GJ13" i="313"/>
  <c r="GI13" i="313"/>
  <c r="GH13" i="313"/>
  <c r="GG13" i="313"/>
  <c r="GF13" i="313"/>
  <c r="GE13" i="313"/>
  <c r="GD13" i="313"/>
  <c r="GC13" i="313"/>
  <c r="GB13" i="313"/>
  <c r="GA13" i="313"/>
  <c r="FZ13" i="313"/>
  <c r="FY13" i="313"/>
  <c r="FX13" i="313"/>
  <c r="FW13" i="313"/>
  <c r="FV13" i="313"/>
  <c r="FU13" i="313"/>
  <c r="FT13" i="313"/>
  <c r="FS13" i="313"/>
  <c r="FR13" i="313"/>
  <c r="FQ13" i="313"/>
  <c r="FP13" i="313"/>
  <c r="FO13" i="313"/>
  <c r="FN13" i="313"/>
  <c r="FM13" i="313"/>
  <c r="FL13" i="313"/>
  <c r="FK13" i="313"/>
  <c r="FJ13" i="313"/>
  <c r="FI13" i="313"/>
  <c r="FH13" i="313"/>
  <c r="FG13" i="313"/>
  <c r="FF13" i="313"/>
  <c r="FE13" i="313"/>
  <c r="FD13" i="313"/>
  <c r="FC13" i="313"/>
  <c r="FB13" i="313"/>
  <c r="FA13" i="313"/>
  <c r="EZ13" i="313"/>
  <c r="EY13" i="313"/>
  <c r="EX13" i="313"/>
  <c r="EW13" i="313"/>
  <c r="EV13" i="313"/>
  <c r="EU13" i="313"/>
  <c r="ET13" i="313"/>
  <c r="ES13" i="313"/>
  <c r="ER13" i="313"/>
  <c r="EQ13" i="313"/>
  <c r="EP13" i="313"/>
  <c r="EO13" i="313"/>
  <c r="EN13" i="313"/>
  <c r="EM13" i="313"/>
  <c r="EL13" i="313"/>
  <c r="EK13" i="313"/>
  <c r="EJ13" i="313"/>
  <c r="EI13" i="313"/>
  <c r="EH13" i="313"/>
  <c r="EG13" i="313"/>
  <c r="EF13" i="313"/>
  <c r="EE13" i="313"/>
  <c r="ED13" i="313"/>
  <c r="EC13" i="313"/>
  <c r="EB13" i="313"/>
  <c r="EA13" i="313"/>
  <c r="DZ13" i="313"/>
  <c r="DY13" i="313"/>
  <c r="DX13" i="313"/>
  <c r="DW13" i="313"/>
  <c r="DV13" i="313"/>
  <c r="DU13" i="313"/>
  <c r="DT13" i="313"/>
  <c r="DS13" i="313"/>
  <c r="DR13" i="313"/>
  <c r="DQ13" i="313"/>
  <c r="DP13" i="313"/>
  <c r="DO13" i="313"/>
  <c r="DN13" i="313"/>
  <c r="DM13" i="313"/>
  <c r="DL13" i="313"/>
  <c r="DK13" i="313"/>
  <c r="DJ13" i="313"/>
  <c r="DI13" i="313"/>
  <c r="DH13" i="313"/>
  <c r="DG13" i="313"/>
  <c r="DF13" i="313"/>
  <c r="DE13" i="313"/>
  <c r="DD13" i="313"/>
  <c r="DC13" i="313"/>
  <c r="DB13" i="313"/>
  <c r="DA13" i="313"/>
  <c r="CZ13" i="313"/>
  <c r="CY13" i="313"/>
  <c r="CX13" i="313"/>
  <c r="CW13" i="313"/>
  <c r="CV13" i="313"/>
  <c r="CU13" i="313"/>
  <c r="CT13" i="313"/>
  <c r="CS13" i="313"/>
  <c r="CR13" i="313"/>
  <c r="CQ13" i="313"/>
  <c r="CP13" i="313"/>
  <c r="CO13" i="313"/>
  <c r="CN13" i="313"/>
  <c r="CM13" i="313"/>
  <c r="CL13" i="313"/>
  <c r="CK13" i="313"/>
  <c r="CJ13" i="313"/>
  <c r="CI13" i="313"/>
  <c r="CH13" i="313"/>
  <c r="CG13" i="313"/>
  <c r="CF13" i="313"/>
  <c r="CE13" i="313"/>
  <c r="CD13" i="313"/>
  <c r="CC13" i="313"/>
  <c r="CB13" i="313"/>
  <c r="CA13" i="313"/>
  <c r="BZ13" i="313"/>
  <c r="BY13" i="313"/>
  <c r="BX13" i="313"/>
  <c r="BW13" i="313"/>
  <c r="BV13" i="313"/>
  <c r="BU13" i="313"/>
  <c r="BT13" i="313"/>
  <c r="BS13" i="313"/>
  <c r="BR13" i="313"/>
  <c r="BQ13" i="313"/>
  <c r="BP13" i="313"/>
  <c r="BO13" i="313"/>
  <c r="BN13" i="313"/>
  <c r="BM13" i="313"/>
  <c r="BL13" i="313"/>
  <c r="BK13" i="313"/>
  <c r="BJ13" i="313"/>
  <c r="BI13" i="313"/>
  <c r="BH13" i="313"/>
  <c r="BG13" i="313"/>
  <c r="BF13" i="313"/>
  <c r="BE13" i="313"/>
  <c r="BD13" i="313"/>
  <c r="BC13" i="313"/>
  <c r="BB13" i="313"/>
  <c r="BA13" i="313"/>
  <c r="AZ13" i="313"/>
  <c r="AY13" i="313"/>
  <c r="AX13" i="313"/>
  <c r="AW13" i="313"/>
  <c r="AV13" i="313"/>
  <c r="AU13" i="313"/>
  <c r="AT13" i="313"/>
  <c r="AS13" i="313"/>
  <c r="AR13" i="313"/>
  <c r="AQ13" i="313"/>
  <c r="AP13" i="313"/>
  <c r="AO13" i="313"/>
  <c r="AN13" i="313"/>
  <c r="AM13" i="313"/>
  <c r="AL13" i="313"/>
  <c r="AK13" i="313"/>
  <c r="AJ13" i="313"/>
  <c r="AI13" i="313"/>
  <c r="AH13" i="313"/>
  <c r="AG13" i="313"/>
  <c r="AF13" i="313"/>
  <c r="AE13" i="313"/>
  <c r="AD13" i="313"/>
  <c r="AC13" i="313"/>
  <c r="AB13" i="313"/>
  <c r="AA13" i="313"/>
  <c r="Z13" i="313"/>
  <c r="Y13" i="313"/>
  <c r="X13" i="313"/>
  <c r="W13" i="313"/>
  <c r="V13" i="313"/>
  <c r="U13" i="313"/>
  <c r="H13" i="313"/>
  <c r="IT12" i="313"/>
  <c r="IS12" i="313"/>
  <c r="IR12" i="313"/>
  <c r="IQ12" i="313"/>
  <c r="IP12" i="313"/>
  <c r="IO12" i="313"/>
  <c r="IN12" i="313"/>
  <c r="IM12" i="313"/>
  <c r="IL12" i="313"/>
  <c r="IK12" i="313"/>
  <c r="IJ12" i="313"/>
  <c r="II12" i="313"/>
  <c r="IH12" i="313"/>
  <c r="IG12" i="313"/>
  <c r="IF12" i="313"/>
  <c r="IE12" i="313"/>
  <c r="ID12" i="313"/>
  <c r="IC12" i="313"/>
  <c r="IB12" i="313"/>
  <c r="IA12" i="313"/>
  <c r="HZ12" i="313"/>
  <c r="HY12" i="313"/>
  <c r="HX12" i="313"/>
  <c r="HW12" i="313"/>
  <c r="HV12" i="313"/>
  <c r="HU12" i="313"/>
  <c r="HT12" i="313"/>
  <c r="HS12" i="313"/>
  <c r="HR12" i="313"/>
  <c r="HQ12" i="313"/>
  <c r="HP12" i="313"/>
  <c r="HO12" i="313"/>
  <c r="HN12" i="313"/>
  <c r="HM12" i="313"/>
  <c r="HL12" i="313"/>
  <c r="HK12" i="313"/>
  <c r="HJ12" i="313"/>
  <c r="HI12" i="313"/>
  <c r="HH12" i="313"/>
  <c r="HG12" i="313"/>
  <c r="HF12" i="313"/>
  <c r="HE12" i="313"/>
  <c r="HD12" i="313"/>
  <c r="HC12" i="313"/>
  <c r="HB12" i="313"/>
  <c r="HA12" i="313"/>
  <c r="GZ12" i="313"/>
  <c r="GY12" i="313"/>
  <c r="GX12" i="313"/>
  <c r="GW12" i="313"/>
  <c r="GV12" i="313"/>
  <c r="GU12" i="313"/>
  <c r="GT12" i="313"/>
  <c r="GS12" i="313"/>
  <c r="GR12" i="313"/>
  <c r="GQ12" i="313"/>
  <c r="GP12" i="313"/>
  <c r="GO12" i="313"/>
  <c r="GN12" i="313"/>
  <c r="GM12" i="313"/>
  <c r="GL12" i="313"/>
  <c r="GK12" i="313"/>
  <c r="GJ12" i="313"/>
  <c r="GI12" i="313"/>
  <c r="GH12" i="313"/>
  <c r="GG12" i="313"/>
  <c r="GF12" i="313"/>
  <c r="GE12" i="313"/>
  <c r="GD12" i="313"/>
  <c r="GC12" i="313"/>
  <c r="GB12" i="313"/>
  <c r="GA12" i="313"/>
  <c r="FZ12" i="313"/>
  <c r="FY12" i="313"/>
  <c r="FX12" i="313"/>
  <c r="FW12" i="313"/>
  <c r="FV12" i="313"/>
  <c r="FU12" i="313"/>
  <c r="FT12" i="313"/>
  <c r="FS12" i="313"/>
  <c r="FR12" i="313"/>
  <c r="FQ12" i="313"/>
  <c r="FP12" i="313"/>
  <c r="FO12" i="313"/>
  <c r="FN12" i="313"/>
  <c r="FM12" i="313"/>
  <c r="FL12" i="313"/>
  <c r="FK12" i="313"/>
  <c r="FJ12" i="313"/>
  <c r="FI12" i="313"/>
  <c r="FH12" i="313"/>
  <c r="FG12" i="313"/>
  <c r="FF12" i="313"/>
  <c r="FE12" i="313"/>
  <c r="FD12" i="313"/>
  <c r="FC12" i="313"/>
  <c r="FB12" i="313"/>
  <c r="FA12" i="313"/>
  <c r="EZ12" i="313"/>
  <c r="EY12" i="313"/>
  <c r="EX12" i="313"/>
  <c r="EW12" i="313"/>
  <c r="EV12" i="313"/>
  <c r="EU12" i="313"/>
  <c r="ET12" i="313"/>
  <c r="ES12" i="313"/>
  <c r="ER12" i="313"/>
  <c r="EQ12" i="313"/>
  <c r="EP12" i="313"/>
  <c r="EO12" i="313"/>
  <c r="EN12" i="313"/>
  <c r="EM12" i="313"/>
  <c r="EL12" i="313"/>
  <c r="EK12" i="313"/>
  <c r="EJ12" i="313"/>
  <c r="EI12" i="313"/>
  <c r="EH12" i="313"/>
  <c r="EG12" i="313"/>
  <c r="EF12" i="313"/>
  <c r="EE12" i="313"/>
  <c r="ED12" i="313"/>
  <c r="EC12" i="313"/>
  <c r="EB12" i="313"/>
  <c r="EA12" i="313"/>
  <c r="DZ12" i="313"/>
  <c r="DY12" i="313"/>
  <c r="DX12" i="313"/>
  <c r="DW12" i="313"/>
  <c r="DV12" i="313"/>
  <c r="DU12" i="313"/>
  <c r="DT12" i="313"/>
  <c r="DS12" i="313"/>
  <c r="DR12" i="313"/>
  <c r="DQ12" i="313"/>
  <c r="DP12" i="313"/>
  <c r="DO12" i="313"/>
  <c r="DN12" i="313"/>
  <c r="DM12" i="313"/>
  <c r="DL12" i="313"/>
  <c r="DK12" i="313"/>
  <c r="DJ12" i="313"/>
  <c r="DI12" i="313"/>
  <c r="DH12" i="313"/>
  <c r="DG12" i="313"/>
  <c r="DF12" i="313"/>
  <c r="DE12" i="313"/>
  <c r="DD12" i="313"/>
  <c r="DC12" i="313"/>
  <c r="DB12" i="313"/>
  <c r="DA12" i="313"/>
  <c r="CZ12" i="313"/>
  <c r="CY12" i="313"/>
  <c r="CX12" i="313"/>
  <c r="CW12" i="313"/>
  <c r="CV12" i="313"/>
  <c r="CU12" i="313"/>
  <c r="CT12" i="313"/>
  <c r="CS12" i="313"/>
  <c r="CR12" i="313"/>
  <c r="CQ12" i="313"/>
  <c r="CP12" i="313"/>
  <c r="CO12" i="313"/>
  <c r="CN12" i="313"/>
  <c r="CM12" i="313"/>
  <c r="CL12" i="313"/>
  <c r="CK12" i="313"/>
  <c r="CJ12" i="313"/>
  <c r="CI12" i="313"/>
  <c r="CH12" i="313"/>
  <c r="CG12" i="313"/>
  <c r="CF12" i="313"/>
  <c r="CE12" i="313"/>
  <c r="CD12" i="313"/>
  <c r="CC12" i="313"/>
  <c r="CB12" i="313"/>
  <c r="CA12" i="313"/>
  <c r="BZ12" i="313"/>
  <c r="BY12" i="313"/>
  <c r="BX12" i="313"/>
  <c r="BW12" i="313"/>
  <c r="BV12" i="313"/>
  <c r="BU12" i="313"/>
  <c r="BT12" i="313"/>
  <c r="BS12" i="313"/>
  <c r="BR12" i="313"/>
  <c r="BQ12" i="313"/>
  <c r="BP12" i="313"/>
  <c r="BO12" i="313"/>
  <c r="BN12" i="313"/>
  <c r="BM12" i="313"/>
  <c r="BL12" i="313"/>
  <c r="BK12" i="313"/>
  <c r="BJ12" i="313"/>
  <c r="BI12" i="313"/>
  <c r="BH12" i="313"/>
  <c r="BG12" i="313"/>
  <c r="BF12" i="313"/>
  <c r="BE12" i="313"/>
  <c r="BD12" i="313"/>
  <c r="BC12" i="313"/>
  <c r="BB12" i="313"/>
  <c r="BA12" i="313"/>
  <c r="AZ12" i="313"/>
  <c r="AY12" i="313"/>
  <c r="AX12" i="313"/>
  <c r="AW12" i="313"/>
  <c r="AV12" i="313"/>
  <c r="AU12" i="313"/>
  <c r="AT12" i="313"/>
  <c r="AS12" i="313"/>
  <c r="AR12" i="313"/>
  <c r="AQ12" i="313"/>
  <c r="AP12" i="313"/>
  <c r="AO12" i="313"/>
  <c r="AN12" i="313"/>
  <c r="AM12" i="313"/>
  <c r="AL12" i="313"/>
  <c r="AK12" i="313"/>
  <c r="AJ12" i="313"/>
  <c r="AI12" i="313"/>
  <c r="AH12" i="313"/>
  <c r="AG12" i="313"/>
  <c r="AF12" i="313"/>
  <c r="AE12" i="313"/>
  <c r="AD12" i="313"/>
  <c r="AC12" i="313"/>
  <c r="AB12" i="313"/>
  <c r="AA12" i="313"/>
  <c r="Z12" i="313"/>
  <c r="Y12" i="313"/>
  <c r="X12" i="313"/>
  <c r="W12" i="313"/>
  <c r="V12" i="313"/>
  <c r="U12" i="313"/>
  <c r="H12" i="313"/>
  <c r="IT11" i="313"/>
  <c r="IS11" i="313"/>
  <c r="IR11" i="313"/>
  <c r="IQ11" i="313"/>
  <c r="IP11" i="313"/>
  <c r="IO11" i="313"/>
  <c r="IN11" i="313"/>
  <c r="IM11" i="313"/>
  <c r="IL11" i="313"/>
  <c r="IK11" i="313"/>
  <c r="IJ11" i="313"/>
  <c r="II11" i="313"/>
  <c r="IH11" i="313"/>
  <c r="IG11" i="313"/>
  <c r="IF11" i="313"/>
  <c r="IE11" i="313"/>
  <c r="ID11" i="313"/>
  <c r="IC11" i="313"/>
  <c r="IB11" i="313"/>
  <c r="IA11" i="313"/>
  <c r="HZ11" i="313"/>
  <c r="HY11" i="313"/>
  <c r="HX11" i="313"/>
  <c r="HW11" i="313"/>
  <c r="HV11" i="313"/>
  <c r="HU11" i="313"/>
  <c r="HT11" i="313"/>
  <c r="HS11" i="313"/>
  <c r="HR11" i="313"/>
  <c r="HQ11" i="313"/>
  <c r="HP11" i="313"/>
  <c r="HO11" i="313"/>
  <c r="HN11" i="313"/>
  <c r="HM11" i="313"/>
  <c r="HL11" i="313"/>
  <c r="HK11" i="313"/>
  <c r="HJ11" i="313"/>
  <c r="HI11" i="313"/>
  <c r="HH11" i="313"/>
  <c r="HG11" i="313"/>
  <c r="HF11" i="313"/>
  <c r="HE11" i="313"/>
  <c r="HD11" i="313"/>
  <c r="HC11" i="313"/>
  <c r="HB11" i="313"/>
  <c r="HA11" i="313"/>
  <c r="GZ11" i="313"/>
  <c r="GY11" i="313"/>
  <c r="GX11" i="313"/>
  <c r="GW11" i="313"/>
  <c r="GV11" i="313"/>
  <c r="GU11" i="313"/>
  <c r="GT11" i="313"/>
  <c r="GS11" i="313"/>
  <c r="GR11" i="313"/>
  <c r="GQ11" i="313"/>
  <c r="GP11" i="313"/>
  <c r="GO11" i="313"/>
  <c r="GN11" i="313"/>
  <c r="GM11" i="313"/>
  <c r="GL11" i="313"/>
  <c r="GK11" i="313"/>
  <c r="GJ11" i="313"/>
  <c r="GI11" i="313"/>
  <c r="GH11" i="313"/>
  <c r="GG11" i="313"/>
  <c r="GF11" i="313"/>
  <c r="GE11" i="313"/>
  <c r="GD11" i="313"/>
  <c r="GC11" i="313"/>
  <c r="GB11" i="313"/>
  <c r="GA11" i="313"/>
  <c r="FZ11" i="313"/>
  <c r="FY11" i="313"/>
  <c r="FX11" i="313"/>
  <c r="FW11" i="313"/>
  <c r="FV11" i="313"/>
  <c r="FU11" i="313"/>
  <c r="FT11" i="313"/>
  <c r="FS11" i="313"/>
  <c r="FR11" i="313"/>
  <c r="FQ11" i="313"/>
  <c r="FP11" i="313"/>
  <c r="FO11" i="313"/>
  <c r="FN11" i="313"/>
  <c r="FM11" i="313"/>
  <c r="FL11" i="313"/>
  <c r="FK11" i="313"/>
  <c r="FJ11" i="313"/>
  <c r="FI11" i="313"/>
  <c r="FH11" i="313"/>
  <c r="FG11" i="313"/>
  <c r="FF11" i="313"/>
  <c r="FE11" i="313"/>
  <c r="FD11" i="313"/>
  <c r="FC11" i="313"/>
  <c r="FB11" i="313"/>
  <c r="FA11" i="313"/>
  <c r="EZ11" i="313"/>
  <c r="EY11" i="313"/>
  <c r="EX11" i="313"/>
  <c r="EW11" i="313"/>
  <c r="EV11" i="313"/>
  <c r="EU11" i="313"/>
  <c r="ET11" i="313"/>
  <c r="ES11" i="313"/>
  <c r="ER11" i="313"/>
  <c r="EQ11" i="313"/>
  <c r="EP11" i="313"/>
  <c r="EO11" i="313"/>
  <c r="EN11" i="313"/>
  <c r="EM11" i="313"/>
  <c r="EL11" i="313"/>
  <c r="EK11" i="313"/>
  <c r="EJ11" i="313"/>
  <c r="EI11" i="313"/>
  <c r="EH11" i="313"/>
  <c r="EG11" i="313"/>
  <c r="EF11" i="313"/>
  <c r="EE11" i="313"/>
  <c r="ED11" i="313"/>
  <c r="EC11" i="313"/>
  <c r="EB11" i="313"/>
  <c r="EA11" i="313"/>
  <c r="DZ11" i="313"/>
  <c r="DY11" i="313"/>
  <c r="DX11" i="313"/>
  <c r="DW11" i="313"/>
  <c r="DV11" i="313"/>
  <c r="DU11" i="313"/>
  <c r="DT11" i="313"/>
  <c r="DS11" i="313"/>
  <c r="DR11" i="313"/>
  <c r="DQ11" i="313"/>
  <c r="DP11" i="313"/>
  <c r="DO11" i="313"/>
  <c r="DN11" i="313"/>
  <c r="DM11" i="313"/>
  <c r="DL11" i="313"/>
  <c r="DK11" i="313"/>
  <c r="DJ11" i="313"/>
  <c r="DI11" i="313"/>
  <c r="DH11" i="313"/>
  <c r="DG11" i="313"/>
  <c r="DF11" i="313"/>
  <c r="DE11" i="313"/>
  <c r="DD11" i="313"/>
  <c r="DC11" i="313"/>
  <c r="DB11" i="313"/>
  <c r="DA11" i="313"/>
  <c r="CZ11" i="313"/>
  <c r="CY11" i="313"/>
  <c r="CX11" i="313"/>
  <c r="CW11" i="313"/>
  <c r="CV11" i="313"/>
  <c r="CU11" i="313"/>
  <c r="CT11" i="313"/>
  <c r="CS11" i="313"/>
  <c r="CR11" i="313"/>
  <c r="CQ11" i="313"/>
  <c r="CP11" i="313"/>
  <c r="CO11" i="313"/>
  <c r="CN11" i="313"/>
  <c r="CM11" i="313"/>
  <c r="CL11" i="313"/>
  <c r="CK11" i="313"/>
  <c r="CJ11" i="313"/>
  <c r="CI11" i="313"/>
  <c r="CH11" i="313"/>
  <c r="CG11" i="313"/>
  <c r="CF11" i="313"/>
  <c r="CE11" i="313"/>
  <c r="CD11" i="313"/>
  <c r="CC11" i="313"/>
  <c r="CB11" i="313"/>
  <c r="CA11" i="313"/>
  <c r="BZ11" i="313"/>
  <c r="BY11" i="313"/>
  <c r="BX11" i="313"/>
  <c r="BW11" i="313"/>
  <c r="BV11" i="313"/>
  <c r="BU11" i="313"/>
  <c r="BT11" i="313"/>
  <c r="BS11" i="313"/>
  <c r="BR11" i="313"/>
  <c r="BQ11" i="313"/>
  <c r="BP11" i="313"/>
  <c r="BO11" i="313"/>
  <c r="BN11" i="313"/>
  <c r="BM11" i="313"/>
  <c r="BL11" i="313"/>
  <c r="BK11" i="313"/>
  <c r="BJ11" i="313"/>
  <c r="BI11" i="313"/>
  <c r="BH11" i="313"/>
  <c r="BG11" i="313"/>
  <c r="BF11" i="313"/>
  <c r="BE11" i="313"/>
  <c r="BD11" i="313"/>
  <c r="BC11" i="313"/>
  <c r="BB11" i="313"/>
  <c r="BA11" i="313"/>
  <c r="AZ11" i="313"/>
  <c r="AY11" i="313"/>
  <c r="AX11" i="313"/>
  <c r="AW11" i="313"/>
  <c r="AV11" i="313"/>
  <c r="AU11" i="313"/>
  <c r="AT11" i="313"/>
  <c r="AS11" i="313"/>
  <c r="AR11" i="313"/>
  <c r="AQ11" i="313"/>
  <c r="AP11" i="313"/>
  <c r="AO11" i="313"/>
  <c r="AN11" i="313"/>
  <c r="AM11" i="313"/>
  <c r="AL11" i="313"/>
  <c r="AK11" i="313"/>
  <c r="AJ11" i="313"/>
  <c r="AI11" i="313"/>
  <c r="AH11" i="313"/>
  <c r="AG11" i="313"/>
  <c r="AF11" i="313"/>
  <c r="AE11" i="313"/>
  <c r="AD11" i="313"/>
  <c r="AC11" i="313"/>
  <c r="AB11" i="313"/>
  <c r="AA11" i="313"/>
  <c r="Z11" i="313"/>
  <c r="Y11" i="313"/>
  <c r="X11" i="313"/>
  <c r="W11" i="313"/>
  <c r="V11" i="313"/>
  <c r="U11" i="313"/>
  <c r="H11" i="313"/>
  <c r="IT10" i="313"/>
  <c r="IS10" i="313"/>
  <c r="IR10" i="313"/>
  <c r="IQ10" i="313"/>
  <c r="IP10" i="313"/>
  <c r="IO10" i="313"/>
  <c r="IN10" i="313"/>
  <c r="IM10" i="313"/>
  <c r="IL10" i="313"/>
  <c r="IK10" i="313"/>
  <c r="IJ10" i="313"/>
  <c r="II10" i="313"/>
  <c r="IH10" i="313"/>
  <c r="IG10" i="313"/>
  <c r="IF10" i="313"/>
  <c r="IE10" i="313"/>
  <c r="ID10" i="313"/>
  <c r="IC10" i="313"/>
  <c r="IB10" i="313"/>
  <c r="IA10" i="313"/>
  <c r="HZ10" i="313"/>
  <c r="HY10" i="313"/>
  <c r="HX10" i="313"/>
  <c r="HW10" i="313"/>
  <c r="HV10" i="313"/>
  <c r="HU10" i="313"/>
  <c r="HT10" i="313"/>
  <c r="HS10" i="313"/>
  <c r="HR10" i="313"/>
  <c r="HQ10" i="313"/>
  <c r="HP10" i="313"/>
  <c r="HO10" i="313"/>
  <c r="HN10" i="313"/>
  <c r="HM10" i="313"/>
  <c r="HL10" i="313"/>
  <c r="HK10" i="313"/>
  <c r="HJ10" i="313"/>
  <c r="HI10" i="313"/>
  <c r="HH10" i="313"/>
  <c r="HG10" i="313"/>
  <c r="HF10" i="313"/>
  <c r="HE10" i="313"/>
  <c r="HD10" i="313"/>
  <c r="HC10" i="313"/>
  <c r="HB10" i="313"/>
  <c r="HA10" i="313"/>
  <c r="GZ10" i="313"/>
  <c r="GY10" i="313"/>
  <c r="GX10" i="313"/>
  <c r="GW10" i="313"/>
  <c r="GV10" i="313"/>
  <c r="GU10" i="313"/>
  <c r="GT10" i="313"/>
  <c r="GS10" i="313"/>
  <c r="GR10" i="313"/>
  <c r="GQ10" i="313"/>
  <c r="GP10" i="313"/>
  <c r="GO10" i="313"/>
  <c r="GN10" i="313"/>
  <c r="GM10" i="313"/>
  <c r="GL10" i="313"/>
  <c r="GK10" i="313"/>
  <c r="GJ10" i="313"/>
  <c r="GI10" i="313"/>
  <c r="GH10" i="313"/>
  <c r="GG10" i="313"/>
  <c r="GF10" i="313"/>
  <c r="GE10" i="313"/>
  <c r="GD10" i="313"/>
  <c r="GC10" i="313"/>
  <c r="GB10" i="313"/>
  <c r="GA10" i="313"/>
  <c r="FZ10" i="313"/>
  <c r="FY10" i="313"/>
  <c r="FX10" i="313"/>
  <c r="FW10" i="313"/>
  <c r="FV10" i="313"/>
  <c r="FU10" i="313"/>
  <c r="FT10" i="313"/>
  <c r="FS10" i="313"/>
  <c r="FR10" i="313"/>
  <c r="FQ10" i="313"/>
  <c r="FP10" i="313"/>
  <c r="FO10" i="313"/>
  <c r="FN10" i="313"/>
  <c r="FM10" i="313"/>
  <c r="FL10" i="313"/>
  <c r="FK10" i="313"/>
  <c r="FJ10" i="313"/>
  <c r="FI10" i="313"/>
  <c r="FH10" i="313"/>
  <c r="FG10" i="313"/>
  <c r="FF10" i="313"/>
  <c r="FE10" i="313"/>
  <c r="FD10" i="313"/>
  <c r="FC10" i="313"/>
  <c r="FB10" i="313"/>
  <c r="FA10" i="313"/>
  <c r="EZ10" i="313"/>
  <c r="EY10" i="313"/>
  <c r="EX10" i="313"/>
  <c r="EW10" i="313"/>
  <c r="EV10" i="313"/>
  <c r="EU10" i="313"/>
  <c r="ET10" i="313"/>
  <c r="ES10" i="313"/>
  <c r="ER10" i="313"/>
  <c r="EQ10" i="313"/>
  <c r="EP10" i="313"/>
  <c r="EO10" i="313"/>
  <c r="EN10" i="313"/>
  <c r="EM10" i="313"/>
  <c r="EL10" i="313"/>
  <c r="EK10" i="313"/>
  <c r="EJ10" i="313"/>
  <c r="EI10" i="313"/>
  <c r="EH10" i="313"/>
  <c r="EG10" i="313"/>
  <c r="EF10" i="313"/>
  <c r="EE10" i="313"/>
  <c r="ED10" i="313"/>
  <c r="EC10" i="313"/>
  <c r="EB10" i="313"/>
  <c r="EA10" i="313"/>
  <c r="DZ10" i="313"/>
  <c r="DY10" i="313"/>
  <c r="DX10" i="313"/>
  <c r="DW10" i="313"/>
  <c r="DV10" i="313"/>
  <c r="DU10" i="313"/>
  <c r="DT10" i="313"/>
  <c r="DS10" i="313"/>
  <c r="DR10" i="313"/>
  <c r="DQ10" i="313"/>
  <c r="DP10" i="313"/>
  <c r="DO10" i="313"/>
  <c r="DN10" i="313"/>
  <c r="DM10" i="313"/>
  <c r="DL10" i="313"/>
  <c r="DK10" i="313"/>
  <c r="DJ10" i="313"/>
  <c r="DI10" i="313"/>
  <c r="DH10" i="313"/>
  <c r="DG10" i="313"/>
  <c r="DF10" i="313"/>
  <c r="DE10" i="313"/>
  <c r="DD10" i="313"/>
  <c r="DC10" i="313"/>
  <c r="DB10" i="313"/>
  <c r="DA10" i="313"/>
  <c r="CZ10" i="313"/>
  <c r="CY10" i="313"/>
  <c r="CX10" i="313"/>
  <c r="CW10" i="313"/>
  <c r="CV10" i="313"/>
  <c r="CU10" i="313"/>
  <c r="CT10" i="313"/>
  <c r="CS10" i="313"/>
  <c r="CR10" i="313"/>
  <c r="CQ10" i="313"/>
  <c r="CP10" i="313"/>
  <c r="CO10" i="313"/>
  <c r="CN10" i="313"/>
  <c r="CM10" i="313"/>
  <c r="CL10" i="313"/>
  <c r="CK10" i="313"/>
  <c r="CJ10" i="313"/>
  <c r="CI10" i="313"/>
  <c r="CH10" i="313"/>
  <c r="CG10" i="313"/>
  <c r="CF10" i="313"/>
  <c r="CE10" i="313"/>
  <c r="CD10" i="313"/>
  <c r="CC10" i="313"/>
  <c r="CB10" i="313"/>
  <c r="CA10" i="313"/>
  <c r="BZ10" i="313"/>
  <c r="BY10" i="313"/>
  <c r="BX10" i="313"/>
  <c r="BW10" i="313"/>
  <c r="BV10" i="313"/>
  <c r="BU10" i="313"/>
  <c r="BT10" i="313"/>
  <c r="BS10" i="313"/>
  <c r="BR10" i="313"/>
  <c r="BQ10" i="313"/>
  <c r="BP10" i="313"/>
  <c r="BO10" i="313"/>
  <c r="BN10" i="313"/>
  <c r="BM10" i="313"/>
  <c r="BL10" i="313"/>
  <c r="BK10" i="313"/>
  <c r="BJ10" i="313"/>
  <c r="BI10" i="313"/>
  <c r="BH10" i="313"/>
  <c r="BG10" i="313"/>
  <c r="BF10" i="313"/>
  <c r="BE10" i="313"/>
  <c r="BD10" i="313"/>
  <c r="BC10" i="313"/>
  <c r="BB10" i="313"/>
  <c r="BA10" i="313"/>
  <c r="AZ10" i="313"/>
  <c r="AY10" i="313"/>
  <c r="AX10" i="313"/>
  <c r="AW10" i="313"/>
  <c r="AV10" i="313"/>
  <c r="AU10" i="313"/>
  <c r="AT10" i="313"/>
  <c r="AS10" i="313"/>
  <c r="AR10" i="313"/>
  <c r="AQ10" i="313"/>
  <c r="AP10" i="313"/>
  <c r="AO10" i="313"/>
  <c r="AN10" i="313"/>
  <c r="AM10" i="313"/>
  <c r="AL10" i="313"/>
  <c r="AK10" i="313"/>
  <c r="AJ10" i="313"/>
  <c r="AI10" i="313"/>
  <c r="AH10" i="313"/>
  <c r="AG10" i="313"/>
  <c r="AF10" i="313"/>
  <c r="AE10" i="313"/>
  <c r="AD10" i="313"/>
  <c r="AC10" i="313"/>
  <c r="AB10" i="313"/>
  <c r="AA10" i="313"/>
  <c r="Z10" i="313"/>
  <c r="Y10" i="313"/>
  <c r="X10" i="313"/>
  <c r="W10" i="313"/>
  <c r="V10" i="313"/>
  <c r="U10" i="313"/>
  <c r="H10" i="313"/>
  <c r="IT9" i="313"/>
  <c r="IS9" i="313"/>
  <c r="IR9" i="313"/>
  <c r="IQ9" i="313"/>
  <c r="IP9" i="313"/>
  <c r="IO9" i="313"/>
  <c r="IN9" i="313"/>
  <c r="IM9" i="313"/>
  <c r="IL9" i="313"/>
  <c r="IK9" i="313"/>
  <c r="IJ9" i="313"/>
  <c r="II9" i="313"/>
  <c r="IH9" i="313"/>
  <c r="IG9" i="313"/>
  <c r="IF9" i="313"/>
  <c r="IE9" i="313"/>
  <c r="ID9" i="313"/>
  <c r="IC9" i="313"/>
  <c r="IB9" i="313"/>
  <c r="IA9" i="313"/>
  <c r="HZ9" i="313"/>
  <c r="HY9" i="313"/>
  <c r="HX9" i="313"/>
  <c r="HW9" i="313"/>
  <c r="HV9" i="313"/>
  <c r="HU9" i="313"/>
  <c r="HT9" i="313"/>
  <c r="HS9" i="313"/>
  <c r="HR9" i="313"/>
  <c r="HQ9" i="313"/>
  <c r="HP9" i="313"/>
  <c r="HO9" i="313"/>
  <c r="HN9" i="313"/>
  <c r="HM9" i="313"/>
  <c r="HL9" i="313"/>
  <c r="HK9" i="313"/>
  <c r="HJ9" i="313"/>
  <c r="HI9" i="313"/>
  <c r="HH9" i="313"/>
  <c r="HG9" i="313"/>
  <c r="HF9" i="313"/>
  <c r="HE9" i="313"/>
  <c r="HD9" i="313"/>
  <c r="HC9" i="313"/>
  <c r="HB9" i="313"/>
  <c r="HA9" i="313"/>
  <c r="GZ9" i="313"/>
  <c r="GY9" i="313"/>
  <c r="GX9" i="313"/>
  <c r="GW9" i="313"/>
  <c r="GV9" i="313"/>
  <c r="GU9" i="313"/>
  <c r="GT9" i="313"/>
  <c r="GS9" i="313"/>
  <c r="GR9" i="313"/>
  <c r="GQ9" i="313"/>
  <c r="GP9" i="313"/>
  <c r="GO9" i="313"/>
  <c r="GN9" i="313"/>
  <c r="GM9" i="313"/>
  <c r="GL9" i="313"/>
  <c r="GK9" i="313"/>
  <c r="GJ9" i="313"/>
  <c r="GI9" i="313"/>
  <c r="GH9" i="313"/>
  <c r="GG9" i="313"/>
  <c r="GF9" i="313"/>
  <c r="GE9" i="313"/>
  <c r="GD9" i="313"/>
  <c r="GC9" i="313"/>
  <c r="GB9" i="313"/>
  <c r="GA9" i="313"/>
  <c r="FZ9" i="313"/>
  <c r="FY9" i="313"/>
  <c r="FX9" i="313"/>
  <c r="FW9" i="313"/>
  <c r="FV9" i="313"/>
  <c r="FU9" i="313"/>
  <c r="FT9" i="313"/>
  <c r="FS9" i="313"/>
  <c r="FR9" i="313"/>
  <c r="FQ9" i="313"/>
  <c r="FP9" i="313"/>
  <c r="FO9" i="313"/>
  <c r="FN9" i="313"/>
  <c r="FM9" i="313"/>
  <c r="FL9" i="313"/>
  <c r="FK9" i="313"/>
  <c r="FJ9" i="313"/>
  <c r="FI9" i="313"/>
  <c r="FH9" i="313"/>
  <c r="FG9" i="313"/>
  <c r="FF9" i="313"/>
  <c r="FE9" i="313"/>
  <c r="FD9" i="313"/>
  <c r="FC9" i="313"/>
  <c r="FB9" i="313"/>
  <c r="FA9" i="313"/>
  <c r="EZ9" i="313"/>
  <c r="EY9" i="313"/>
  <c r="EX9" i="313"/>
  <c r="EW9" i="313"/>
  <c r="EV9" i="313"/>
  <c r="EU9" i="313"/>
  <c r="ET9" i="313"/>
  <c r="ES9" i="313"/>
  <c r="ER9" i="313"/>
  <c r="EQ9" i="313"/>
  <c r="EP9" i="313"/>
  <c r="EO9" i="313"/>
  <c r="EN9" i="313"/>
  <c r="EM9" i="313"/>
  <c r="EL9" i="313"/>
  <c r="EK9" i="313"/>
  <c r="EJ9" i="313"/>
  <c r="EI9" i="313"/>
  <c r="EH9" i="313"/>
  <c r="EG9" i="313"/>
  <c r="EF9" i="313"/>
  <c r="EE9" i="313"/>
  <c r="ED9" i="313"/>
  <c r="EC9" i="313"/>
  <c r="EB9" i="313"/>
  <c r="EA9" i="313"/>
  <c r="DZ9" i="313"/>
  <c r="DY9" i="313"/>
  <c r="DX9" i="313"/>
  <c r="DW9" i="313"/>
  <c r="DV9" i="313"/>
  <c r="DU9" i="313"/>
  <c r="DT9" i="313"/>
  <c r="DS9" i="313"/>
  <c r="DR9" i="313"/>
  <c r="DQ9" i="313"/>
  <c r="DP9" i="313"/>
  <c r="DO9" i="313"/>
  <c r="DN9" i="313"/>
  <c r="DM9" i="313"/>
  <c r="DL9" i="313"/>
  <c r="DK9" i="313"/>
  <c r="DJ9" i="313"/>
  <c r="DI9" i="313"/>
  <c r="DH9" i="313"/>
  <c r="DG9" i="313"/>
  <c r="DF9" i="313"/>
  <c r="DE9" i="313"/>
  <c r="DD9" i="313"/>
  <c r="DC9" i="313"/>
  <c r="DB9" i="313"/>
  <c r="DA9" i="313"/>
  <c r="CZ9" i="313"/>
  <c r="CY9" i="313"/>
  <c r="CX9" i="313"/>
  <c r="CW9" i="313"/>
  <c r="CV9" i="313"/>
  <c r="CU9" i="313"/>
  <c r="CT9" i="313"/>
  <c r="CS9" i="313"/>
  <c r="CR9" i="313"/>
  <c r="CQ9" i="313"/>
  <c r="CP9" i="313"/>
  <c r="CO9" i="313"/>
  <c r="CN9" i="313"/>
  <c r="CM9" i="313"/>
  <c r="CL9" i="313"/>
  <c r="CK9" i="313"/>
  <c r="CJ9" i="313"/>
  <c r="CI9" i="313"/>
  <c r="CH9" i="313"/>
  <c r="CG9" i="313"/>
  <c r="CF9" i="313"/>
  <c r="CE9" i="313"/>
  <c r="CD9" i="313"/>
  <c r="CC9" i="313"/>
  <c r="CB9" i="313"/>
  <c r="CA9" i="313"/>
  <c r="BZ9" i="313"/>
  <c r="BY9" i="313"/>
  <c r="BX9" i="313"/>
  <c r="BW9" i="313"/>
  <c r="BV9" i="313"/>
  <c r="BU9" i="313"/>
  <c r="BT9" i="313"/>
  <c r="BS9" i="313"/>
  <c r="BR9" i="313"/>
  <c r="BQ9" i="313"/>
  <c r="BP9" i="313"/>
  <c r="BO9" i="313"/>
  <c r="BN9" i="313"/>
  <c r="BM9" i="313"/>
  <c r="BL9" i="313"/>
  <c r="BK9" i="313"/>
  <c r="BJ9" i="313"/>
  <c r="BI9" i="313"/>
  <c r="BH9" i="313"/>
  <c r="BG9" i="313"/>
  <c r="BF9" i="313"/>
  <c r="BE9" i="313"/>
  <c r="BD9" i="313"/>
  <c r="BC9" i="313"/>
  <c r="BB9" i="313"/>
  <c r="BA9" i="313"/>
  <c r="AZ9" i="313"/>
  <c r="AY9" i="313"/>
  <c r="AX9" i="313"/>
  <c r="AW9" i="313"/>
  <c r="AV9" i="313"/>
  <c r="AU9" i="313"/>
  <c r="AT9" i="313"/>
  <c r="AS9" i="313"/>
  <c r="AR9" i="313"/>
  <c r="AQ9" i="313"/>
  <c r="AP9" i="313"/>
  <c r="AO9" i="313"/>
  <c r="AN9" i="313"/>
  <c r="AM9" i="313"/>
  <c r="AL9" i="313"/>
  <c r="AK9" i="313"/>
  <c r="AJ9" i="313"/>
  <c r="AI9" i="313"/>
  <c r="AH9" i="313"/>
  <c r="AG9" i="313"/>
  <c r="AF9" i="313"/>
  <c r="AE9" i="313"/>
  <c r="AD9" i="313"/>
  <c r="AC9" i="313"/>
  <c r="AB9" i="313"/>
  <c r="AA9" i="313"/>
  <c r="Z9" i="313"/>
  <c r="Y9" i="313"/>
  <c r="X9" i="313"/>
  <c r="W9" i="313"/>
  <c r="V9" i="313"/>
  <c r="U9" i="313"/>
  <c r="H9" i="313"/>
  <c r="A7" i="313"/>
  <c r="A4" i="313"/>
  <c r="A20" i="313" s="1"/>
  <c r="A3" i="313"/>
  <c r="A19" i="313" s="1"/>
  <c r="A2" i="313"/>
  <c r="A18" i="313" s="1"/>
  <c r="L543" i="3"/>
  <c r="U559" i="3"/>
  <c r="V559" i="3" s="1"/>
  <c r="W559" i="3" s="1"/>
  <c r="U558" i="3"/>
  <c r="V558" i="3" s="1"/>
  <c r="W558" i="3" s="1"/>
  <c r="U542" i="3"/>
  <c r="V542" i="3" s="1"/>
  <c r="W542" i="3" s="1"/>
  <c r="J514" i="3"/>
  <c r="J515" i="3"/>
  <c r="J516" i="3"/>
  <c r="J517" i="3"/>
  <c r="J518" i="3"/>
  <c r="J519" i="3"/>
  <c r="J520" i="3"/>
  <c r="C521" i="3"/>
  <c r="B522" i="3" s="1"/>
  <c r="J522" i="3"/>
  <c r="C523" i="3"/>
  <c r="B524" i="3" s="1"/>
  <c r="L689" i="3"/>
  <c r="C26" i="3"/>
  <c r="C27" i="3" s="1"/>
  <c r="B28" i="3" s="1"/>
  <c r="J27" i="3"/>
  <c r="C28" i="3"/>
  <c r="J29" i="3"/>
  <c r="C30" i="3"/>
  <c r="C31" i="3" s="1"/>
  <c r="B32" i="3" s="1"/>
  <c r="B31" i="3"/>
  <c r="J31" i="3"/>
  <c r="C32" i="3"/>
  <c r="B33" i="3" s="1"/>
  <c r="C33" i="3"/>
  <c r="B34" i="3" s="1"/>
  <c r="J33" i="3"/>
  <c r="C34" i="3"/>
  <c r="B35" i="3" s="1"/>
  <c r="J35" i="3"/>
  <c r="C36" i="3"/>
  <c r="B37" i="3" s="1"/>
  <c r="J37" i="3"/>
  <c r="C38" i="3"/>
  <c r="B39" i="3" s="1"/>
  <c r="J39" i="3"/>
  <c r="C40" i="3"/>
  <c r="B41" i="3" s="1"/>
  <c r="J41" i="3"/>
  <c r="C42" i="3"/>
  <c r="C43" i="3" s="1"/>
  <c r="B44" i="3" s="1"/>
  <c r="J43" i="3"/>
  <c r="C44" i="3"/>
  <c r="J51" i="3"/>
  <c r="C52" i="3"/>
  <c r="B53" i="3" s="1"/>
  <c r="J53" i="3"/>
  <c r="C54" i="3"/>
  <c r="C55" i="3" s="1"/>
  <c r="B56" i="3" s="1"/>
  <c r="B55" i="3"/>
  <c r="J55" i="3"/>
  <c r="C56" i="3"/>
  <c r="C57" i="3" s="1"/>
  <c r="B58" i="3" s="1"/>
  <c r="B57" i="3"/>
  <c r="J57" i="3"/>
  <c r="C58" i="3"/>
  <c r="C59" i="3" s="1"/>
  <c r="B60" i="3" s="1"/>
  <c r="J59" i="3"/>
  <c r="C60" i="3"/>
  <c r="B61" i="3" s="1"/>
  <c r="J61" i="3"/>
  <c r="J62" i="3"/>
  <c r="J63" i="3"/>
  <c r="J64" i="3"/>
  <c r="C65" i="3"/>
  <c r="C66" i="3" s="1"/>
  <c r="B67" i="3" s="1"/>
  <c r="B66" i="3"/>
  <c r="J66" i="3"/>
  <c r="J67" i="3"/>
  <c r="J68" i="3"/>
  <c r="J69" i="3"/>
  <c r="J70" i="3"/>
  <c r="J71" i="3"/>
  <c r="J72" i="3"/>
  <c r="J73" i="3"/>
  <c r="J74" i="3"/>
  <c r="J75" i="3"/>
  <c r="C76" i="3"/>
  <c r="C77" i="3" s="1"/>
  <c r="C78" i="3" s="1"/>
  <c r="B77" i="3"/>
  <c r="J77" i="3"/>
  <c r="J78" i="3"/>
  <c r="J79" i="3"/>
  <c r="J80" i="3"/>
  <c r="J81" i="3"/>
  <c r="J82" i="3"/>
  <c r="J83" i="3"/>
  <c r="J84" i="3"/>
  <c r="J85" i="3"/>
  <c r="J86" i="3"/>
  <c r="J87" i="3"/>
  <c r="J88" i="3"/>
  <c r="J89" i="3"/>
  <c r="J90" i="3"/>
  <c r="J91" i="3"/>
  <c r="J92" i="3"/>
  <c r="J93" i="3"/>
  <c r="J94" i="3"/>
  <c r="J95" i="3"/>
  <c r="J96" i="3"/>
  <c r="C97" i="3"/>
  <c r="J98" i="3"/>
  <c r="C99" i="3"/>
  <c r="J100" i="3"/>
  <c r="C101" i="3"/>
  <c r="B102" i="3" s="1"/>
  <c r="J102" i="3"/>
  <c r="C103" i="3"/>
  <c r="J104" i="3"/>
  <c r="C105" i="3"/>
  <c r="J106" i="3"/>
  <c r="C107" i="3"/>
  <c r="J108" i="3"/>
  <c r="C109" i="3"/>
  <c r="J110" i="3"/>
  <c r="C111" i="3"/>
  <c r="J112" i="3"/>
  <c r="C113" i="3"/>
  <c r="J114" i="3"/>
  <c r="C115" i="3"/>
  <c r="J116" i="3"/>
  <c r="C117" i="3"/>
  <c r="C118" i="3" s="1"/>
  <c r="B119" i="3" s="1"/>
  <c r="J118" i="3"/>
  <c r="C119" i="3"/>
  <c r="J120" i="3"/>
  <c r="J121" i="3"/>
  <c r="J122" i="3"/>
  <c r="J123" i="3"/>
  <c r="C124" i="3"/>
  <c r="J125" i="3"/>
  <c r="J126" i="3"/>
  <c r="J127" i="3"/>
  <c r="J128" i="3"/>
  <c r="C129" i="3"/>
  <c r="J130" i="3"/>
  <c r="J131" i="3"/>
  <c r="J132" i="3"/>
  <c r="J133" i="3"/>
  <c r="C134" i="3"/>
  <c r="J135" i="3"/>
  <c r="C136" i="3"/>
  <c r="B137" i="3" s="1"/>
  <c r="C137" i="3"/>
  <c r="J137" i="3"/>
  <c r="J138" i="3"/>
  <c r="J139" i="3"/>
  <c r="J140" i="3"/>
  <c r="J141" i="3"/>
  <c r="J142" i="3"/>
  <c r="J143" i="3"/>
  <c r="J144" i="3"/>
  <c r="J145" i="3"/>
  <c r="J146" i="3"/>
  <c r="J147" i="3"/>
  <c r="J148" i="3"/>
  <c r="J149" i="3"/>
  <c r="J150" i="3"/>
  <c r="J151" i="3"/>
  <c r="J152" i="3"/>
  <c r="C153" i="3"/>
  <c r="J154" i="3"/>
  <c r="J155" i="3"/>
  <c r="J156" i="3"/>
  <c r="J157" i="3"/>
  <c r="J158" i="3"/>
  <c r="J159" i="3"/>
  <c r="J160" i="3"/>
  <c r="J161" i="3"/>
  <c r="J162" i="3"/>
  <c r="J163" i="3"/>
  <c r="C164" i="3"/>
  <c r="B165" i="3" s="1"/>
  <c r="C165" i="3"/>
  <c r="C166" i="3" s="1"/>
  <c r="J165" i="3"/>
  <c r="B166" i="3"/>
  <c r="J166" i="3"/>
  <c r="J167" i="3"/>
  <c r="J168" i="3"/>
  <c r="J169" i="3"/>
  <c r="J170" i="3"/>
  <c r="J171" i="3"/>
  <c r="C172" i="3"/>
  <c r="B173" i="3"/>
  <c r="C173" i="3"/>
  <c r="B174" i="3" s="1"/>
  <c r="J173" i="3"/>
  <c r="J174" i="3"/>
  <c r="J175" i="3"/>
  <c r="J176" i="3"/>
  <c r="J177" i="3"/>
  <c r="J178" i="3"/>
  <c r="J179" i="3"/>
  <c r="C180" i="3"/>
  <c r="B181" i="3" s="1"/>
  <c r="C181" i="3"/>
  <c r="C182" i="3" s="1"/>
  <c r="J181" i="3"/>
  <c r="J182" i="3"/>
  <c r="J183" i="3"/>
  <c r="J184" i="3"/>
  <c r="C185" i="3"/>
  <c r="J186" i="3"/>
  <c r="J187" i="3"/>
  <c r="J188" i="3"/>
  <c r="J189" i="3"/>
  <c r="C190" i="3"/>
  <c r="B191" i="3"/>
  <c r="C191" i="3"/>
  <c r="J191" i="3"/>
  <c r="J192" i="3"/>
  <c r="J193" i="3"/>
  <c r="J194" i="3"/>
  <c r="C195" i="3"/>
  <c r="J196" i="3"/>
  <c r="J197" i="3"/>
  <c r="J198" i="3"/>
  <c r="J199" i="3"/>
  <c r="C200" i="3"/>
  <c r="C201" i="3" s="1"/>
  <c r="B202" i="3" s="1"/>
  <c r="J201" i="3"/>
  <c r="C202" i="3"/>
  <c r="J203" i="3"/>
  <c r="J204" i="3"/>
  <c r="J205" i="3"/>
  <c r="J206" i="3"/>
  <c r="J207" i="3"/>
  <c r="J208" i="3"/>
  <c r="J209" i="3"/>
  <c r="J210" i="3"/>
  <c r="J211" i="3"/>
  <c r="J212" i="3"/>
  <c r="J213" i="3"/>
  <c r="J214" i="3"/>
  <c r="J215" i="3"/>
  <c r="J216" i="3"/>
  <c r="J217" i="3"/>
  <c r="J218" i="3"/>
  <c r="J219" i="3"/>
  <c r="J220" i="3"/>
  <c r="J221" i="3"/>
  <c r="J222" i="3"/>
  <c r="J223" i="3"/>
  <c r="J224" i="3"/>
  <c r="J225" i="3"/>
  <c r="J226" i="3"/>
  <c r="J227" i="3"/>
  <c r="J228" i="3"/>
  <c r="J229" i="3"/>
  <c r="J230" i="3"/>
  <c r="J231" i="3"/>
  <c r="J232" i="3"/>
  <c r="J233" i="3"/>
  <c r="J234" i="3"/>
  <c r="J235" i="3"/>
  <c r="J236" i="3"/>
  <c r="J237" i="3"/>
  <c r="J238" i="3"/>
  <c r="J239" i="3"/>
  <c r="J240" i="3"/>
  <c r="J241" i="3"/>
  <c r="J242" i="3"/>
  <c r="J243" i="3"/>
  <c r="J244" i="3"/>
  <c r="J245" i="3"/>
  <c r="J246" i="3"/>
  <c r="J247" i="3"/>
  <c r="C248" i="3"/>
  <c r="B249" i="3" s="1"/>
  <c r="J249" i="3"/>
  <c r="J250" i="3"/>
  <c r="J251" i="3"/>
  <c r="J252" i="3"/>
  <c r="J253" i="3"/>
  <c r="J254" i="3"/>
  <c r="C255" i="3"/>
  <c r="J256" i="3"/>
  <c r="J257" i="3"/>
  <c r="J258" i="3"/>
  <c r="J259" i="3"/>
  <c r="C260" i="3"/>
  <c r="C261" i="3" s="1"/>
  <c r="J261" i="3"/>
  <c r="J262" i="3"/>
  <c r="J263" i="3"/>
  <c r="J264" i="3"/>
  <c r="J265" i="3"/>
  <c r="C266" i="3"/>
  <c r="B267" i="3" s="1"/>
  <c r="J267" i="3"/>
  <c r="J268" i="3"/>
  <c r="J269" i="3"/>
  <c r="J270" i="3"/>
  <c r="C271" i="3"/>
  <c r="J272" i="3"/>
  <c r="J273" i="3"/>
  <c r="J274" i="3"/>
  <c r="J275" i="3"/>
  <c r="J276" i="3"/>
  <c r="J277" i="3"/>
  <c r="J278" i="3"/>
  <c r="J279" i="3"/>
  <c r="J280" i="3"/>
  <c r="J281" i="3"/>
  <c r="J282" i="3"/>
  <c r="J283" i="3"/>
  <c r="J284" i="3"/>
  <c r="J285" i="3"/>
  <c r="J286" i="3"/>
  <c r="J287" i="3"/>
  <c r="J288" i="3"/>
  <c r="J289" i="3"/>
  <c r="J290" i="3"/>
  <c r="J291" i="3"/>
  <c r="C292" i="3"/>
  <c r="B293" i="3" s="1"/>
  <c r="J293" i="3"/>
  <c r="C294" i="3"/>
  <c r="J295" i="3"/>
  <c r="J296" i="3"/>
  <c r="J297" i="3"/>
  <c r="J298" i="3"/>
  <c r="J299" i="3"/>
  <c r="J300" i="3"/>
  <c r="J301" i="3"/>
  <c r="J302" i="3"/>
  <c r="J303" i="3"/>
  <c r="J304" i="3"/>
  <c r="J305" i="3"/>
  <c r="J306" i="3"/>
  <c r="J307" i="3"/>
  <c r="J308" i="3"/>
  <c r="J309" i="3"/>
  <c r="J310" i="3"/>
  <c r="J311" i="3"/>
  <c r="J312" i="3"/>
  <c r="J313" i="3"/>
  <c r="J314" i="3"/>
  <c r="J315" i="3"/>
  <c r="J316" i="3"/>
  <c r="J317" i="3"/>
  <c r="C318" i="3"/>
  <c r="J319" i="3"/>
  <c r="C320" i="3"/>
  <c r="C321" i="3" s="1"/>
  <c r="C322" i="3" s="1"/>
  <c r="B321" i="3"/>
  <c r="J321" i="3"/>
  <c r="B322" i="3"/>
  <c r="J322" i="3"/>
  <c r="J323" i="3"/>
  <c r="J324" i="3"/>
  <c r="J325" i="3"/>
  <c r="J326" i="3"/>
  <c r="J327" i="3"/>
  <c r="J328" i="3"/>
  <c r="J329" i="3"/>
  <c r="J330" i="3"/>
  <c r="J331" i="3"/>
  <c r="J332" i="3"/>
  <c r="J333" i="3"/>
  <c r="J334" i="3"/>
  <c r="J335" i="3"/>
  <c r="J336" i="3"/>
  <c r="J337" i="3"/>
  <c r="J338" i="3"/>
  <c r="C339" i="3"/>
  <c r="J340" i="3"/>
  <c r="J341" i="3"/>
  <c r="J342" i="3"/>
  <c r="J343" i="3"/>
  <c r="J344" i="3"/>
  <c r="J345" i="3"/>
  <c r="J346" i="3"/>
  <c r="J347" i="3"/>
  <c r="J348" i="3"/>
  <c r="J349" i="3"/>
  <c r="J350" i="3"/>
  <c r="J351" i="3"/>
  <c r="C352" i="3"/>
  <c r="J353" i="3"/>
  <c r="J354" i="3"/>
  <c r="J355" i="3"/>
  <c r="J356" i="3"/>
  <c r="J357" i="3"/>
  <c r="J358" i="3"/>
  <c r="J359" i="3"/>
  <c r="J360" i="3"/>
  <c r="C361" i="3"/>
  <c r="B362" i="3" s="1"/>
  <c r="J362" i="3"/>
  <c r="J363" i="3"/>
  <c r="J364" i="3"/>
  <c r="J365" i="3"/>
  <c r="C366" i="3"/>
  <c r="J367" i="3"/>
  <c r="C368" i="3"/>
  <c r="J369" i="3"/>
  <c r="J370" i="3"/>
  <c r="J371" i="3"/>
  <c r="J372" i="3"/>
  <c r="J373" i="3"/>
  <c r="J374" i="3"/>
  <c r="J375" i="3"/>
  <c r="C376" i="3"/>
  <c r="J377" i="3"/>
  <c r="J378" i="3"/>
  <c r="J379" i="3"/>
  <c r="J380" i="3"/>
  <c r="J381" i="3"/>
  <c r="J382" i="3"/>
  <c r="J383" i="3"/>
  <c r="J384" i="3"/>
  <c r="J385" i="3"/>
  <c r="J386" i="3"/>
  <c r="J387" i="3"/>
  <c r="C388" i="3"/>
  <c r="J389" i="3"/>
  <c r="J390" i="3"/>
  <c r="J391" i="3"/>
  <c r="J392" i="3"/>
  <c r="J393" i="3"/>
  <c r="J394" i="3"/>
  <c r="J395" i="3"/>
  <c r="J396" i="3"/>
  <c r="J397" i="3"/>
  <c r="J398" i="3"/>
  <c r="J399" i="3"/>
  <c r="J400" i="3"/>
  <c r="J401" i="3"/>
  <c r="J402" i="3"/>
  <c r="C403" i="3"/>
  <c r="B404" i="3" s="1"/>
  <c r="J404" i="3"/>
  <c r="C405" i="3"/>
  <c r="C406" i="3" s="1"/>
  <c r="B406" i="3"/>
  <c r="J406" i="3"/>
  <c r="J407" i="3"/>
  <c r="J408" i="3"/>
  <c r="J409" i="3"/>
  <c r="J410" i="3"/>
  <c r="J411" i="3"/>
  <c r="J412" i="3"/>
  <c r="J413" i="3"/>
  <c r="J414" i="3"/>
  <c r="J415" i="3"/>
  <c r="J416" i="3"/>
  <c r="J417" i="3"/>
  <c r="J418" i="3"/>
  <c r="J419" i="3"/>
  <c r="J420" i="3"/>
  <c r="J421" i="3"/>
  <c r="J422" i="3"/>
  <c r="J423" i="3"/>
  <c r="J424" i="3"/>
  <c r="J425" i="3"/>
  <c r="C426" i="3"/>
  <c r="J427" i="3"/>
  <c r="J428" i="3"/>
  <c r="J429" i="3"/>
  <c r="J430" i="3"/>
  <c r="J431" i="3"/>
  <c r="J432" i="3"/>
  <c r="J433" i="3"/>
  <c r="J434" i="3"/>
  <c r="J435" i="3"/>
  <c r="C436" i="3"/>
  <c r="J437" i="3"/>
  <c r="J438" i="3"/>
  <c r="J439" i="3"/>
  <c r="J440" i="3"/>
  <c r="C441" i="3"/>
  <c r="B442" i="3"/>
  <c r="C442" i="3"/>
  <c r="B443" i="3" s="1"/>
  <c r="J442" i="3"/>
  <c r="C443" i="3"/>
  <c r="B444" i="3" s="1"/>
  <c r="J444" i="3"/>
  <c r="J445" i="3"/>
  <c r="J446" i="3"/>
  <c r="J447" i="3"/>
  <c r="J448" i="3"/>
  <c r="J449" i="3"/>
  <c r="J450" i="3"/>
  <c r="J451" i="3"/>
  <c r="J452" i="3"/>
  <c r="J453" i="3"/>
  <c r="J454" i="3"/>
  <c r="C455" i="3"/>
  <c r="J456" i="3"/>
  <c r="J457" i="3"/>
  <c r="J458" i="3"/>
  <c r="J459" i="3"/>
  <c r="C460" i="3"/>
  <c r="J461" i="3"/>
  <c r="J462" i="3"/>
  <c r="J463" i="3"/>
  <c r="J464" i="3"/>
  <c r="J465" i="3"/>
  <c r="J466" i="3"/>
  <c r="J467" i="3"/>
  <c r="J468" i="3"/>
  <c r="J469" i="3"/>
  <c r="J470" i="3"/>
  <c r="C471" i="3"/>
  <c r="B472" i="3" s="1"/>
  <c r="J472" i="3"/>
  <c r="C473" i="3"/>
  <c r="B474" i="3" s="1"/>
  <c r="J474" i="3"/>
  <c r="J475" i="3"/>
  <c r="J476" i="3"/>
  <c r="J477" i="3"/>
  <c r="C478" i="3"/>
  <c r="J479" i="3"/>
  <c r="J480" i="3"/>
  <c r="J481" i="3"/>
  <c r="J482" i="3"/>
  <c r="J483" i="3"/>
  <c r="J484" i="3"/>
  <c r="J485" i="3"/>
  <c r="J486" i="3"/>
  <c r="J487" i="3"/>
  <c r="J488" i="3"/>
  <c r="J489" i="3"/>
  <c r="J490" i="3"/>
  <c r="J491" i="3"/>
  <c r="J492" i="3"/>
  <c r="J493" i="3"/>
  <c r="J494" i="3"/>
  <c r="J495" i="3"/>
  <c r="J496" i="3"/>
  <c r="C497" i="3"/>
  <c r="C498" i="3" s="1"/>
  <c r="B499" i="3" s="1"/>
  <c r="J498" i="3"/>
  <c r="C499" i="3"/>
  <c r="C500" i="3" s="1"/>
  <c r="J500" i="3"/>
  <c r="J501" i="3"/>
  <c r="J502" i="3"/>
  <c r="J503" i="3"/>
  <c r="J504" i="3"/>
  <c r="J505" i="3"/>
  <c r="J506" i="3"/>
  <c r="J507" i="3"/>
  <c r="J508" i="3"/>
  <c r="J509" i="3"/>
  <c r="J510" i="3"/>
  <c r="J511" i="3"/>
  <c r="J512" i="3"/>
  <c r="J513" i="3"/>
  <c r="J531" i="3"/>
  <c r="C532" i="3"/>
  <c r="C533" i="3" s="1"/>
  <c r="B534" i="3" s="1"/>
  <c r="J533" i="3"/>
  <c r="C534" i="3"/>
  <c r="C535" i="3" s="1"/>
  <c r="B536" i="3" s="1"/>
  <c r="J537" i="3"/>
  <c r="C538" i="3"/>
  <c r="B539" i="3" s="1"/>
  <c r="J540" i="3"/>
  <c r="C541" i="3"/>
  <c r="J543" i="3"/>
  <c r="C544" i="3"/>
  <c r="B545" i="3" s="1"/>
  <c r="J547" i="3"/>
  <c r="C548" i="3"/>
  <c r="C549" i="3" s="1"/>
  <c r="J550" i="3"/>
  <c r="C551" i="3"/>
  <c r="C552" i="3" s="1"/>
  <c r="J553" i="3"/>
  <c r="C554" i="3"/>
  <c r="J556" i="3"/>
  <c r="C557" i="3"/>
  <c r="C558" i="3" s="1"/>
  <c r="J560" i="3"/>
  <c r="C561" i="3"/>
  <c r="B562" i="3" s="1"/>
  <c r="J563" i="3"/>
  <c r="C564" i="3"/>
  <c r="B565" i="3" s="1"/>
  <c r="J566" i="3"/>
  <c r="C567" i="3"/>
  <c r="J569" i="3"/>
  <c r="C570" i="3"/>
  <c r="J572" i="3"/>
  <c r="C573" i="3"/>
  <c r="C574" i="3" s="1"/>
  <c r="J587" i="3"/>
  <c r="C588" i="3"/>
  <c r="B589" i="3" s="1"/>
  <c r="J590" i="3"/>
  <c r="C591" i="3"/>
  <c r="B592" i="3" s="1"/>
  <c r="J592" i="3"/>
  <c r="C593" i="3"/>
  <c r="B594" i="3" s="1"/>
  <c r="C594" i="3"/>
  <c r="B595" i="3" s="1"/>
  <c r="C595" i="3"/>
  <c r="B596" i="3" s="1"/>
  <c r="C596" i="3"/>
  <c r="B597" i="3" s="1"/>
  <c r="C597" i="3"/>
  <c r="B598" i="3" s="1"/>
  <c r="C598" i="3"/>
  <c r="B599" i="3" s="1"/>
  <c r="C599" i="3"/>
  <c r="B600" i="3" s="1"/>
  <c r="C600" i="3"/>
  <c r="J601" i="3"/>
  <c r="C602" i="3"/>
  <c r="B603" i="3" s="1"/>
  <c r="C603" i="3"/>
  <c r="B604" i="3" s="1"/>
  <c r="C604" i="3"/>
  <c r="B605" i="3" s="1"/>
  <c r="C605" i="3"/>
  <c r="J606" i="3"/>
  <c r="C607" i="3"/>
  <c r="B608" i="3" s="1"/>
  <c r="C608" i="3"/>
  <c r="B609" i="3" s="1"/>
  <c r="C609" i="3"/>
  <c r="B610" i="3" s="1"/>
  <c r="C610" i="3"/>
  <c r="B611" i="3" s="1"/>
  <c r="C611" i="3"/>
  <c r="C612" i="3" s="1"/>
  <c r="B613" i="3" s="1"/>
  <c r="J612" i="3"/>
  <c r="C613" i="3"/>
  <c r="B614" i="3" s="1"/>
  <c r="C614" i="3"/>
  <c r="B615" i="3" s="1"/>
  <c r="C615" i="3"/>
  <c r="B616" i="3" s="1"/>
  <c r="C616" i="3"/>
  <c r="B617" i="3" s="1"/>
  <c r="J617" i="3"/>
  <c r="C618" i="3"/>
  <c r="C619" i="3" s="1"/>
  <c r="J622" i="3"/>
  <c r="C623" i="3"/>
  <c r="B624" i="3" s="1"/>
  <c r="C624" i="3"/>
  <c r="C625" i="3" s="1"/>
  <c r="B626" i="3" s="1"/>
  <c r="J625" i="3"/>
  <c r="C626" i="3"/>
  <c r="B627" i="3" s="1"/>
  <c r="C627" i="3"/>
  <c r="B628" i="3" s="1"/>
  <c r="C628" i="3"/>
  <c r="B629" i="3" s="1"/>
  <c r="C629" i="3"/>
  <c r="J630" i="3"/>
  <c r="C631" i="3"/>
  <c r="B632" i="3" s="1"/>
  <c r="C632" i="3"/>
  <c r="B633" i="3" s="1"/>
  <c r="C633" i="3"/>
  <c r="B634" i="3" s="1"/>
  <c r="C634" i="3"/>
  <c r="J635" i="3"/>
  <c r="C636" i="3"/>
  <c r="B637" i="3" s="1"/>
  <c r="C637" i="3"/>
  <c r="B638" i="3" s="1"/>
  <c r="C638" i="3"/>
  <c r="B639" i="3" s="1"/>
  <c r="C639" i="3"/>
  <c r="B640" i="3" s="1"/>
  <c r="C640" i="3"/>
  <c r="B641" i="3" s="1"/>
  <c r="C641" i="3"/>
  <c r="B642" i="3" s="1"/>
  <c r="C642" i="3"/>
  <c r="B643" i="3" s="1"/>
  <c r="C643" i="3"/>
  <c r="B644" i="3" s="1"/>
  <c r="C644" i="3"/>
  <c r="B645" i="3" s="1"/>
  <c r="C645" i="3"/>
  <c r="C646" i="3" s="1"/>
  <c r="B647" i="3" s="1"/>
  <c r="J646" i="3"/>
  <c r="C647" i="3"/>
  <c r="C648" i="3" s="1"/>
  <c r="B649" i="3" s="1"/>
  <c r="J648" i="3"/>
  <c r="C649" i="3"/>
  <c r="B650" i="3" s="1"/>
  <c r="J650" i="3"/>
  <c r="C651" i="3"/>
  <c r="J652" i="3"/>
  <c r="C653" i="3"/>
  <c r="J654" i="3"/>
  <c r="C655" i="3"/>
  <c r="C656" i="3" s="1"/>
  <c r="B657" i="3" s="1"/>
  <c r="J656" i="3"/>
  <c r="C657" i="3"/>
  <c r="C658" i="3" s="1"/>
  <c r="B659" i="3" s="1"/>
  <c r="J658" i="3"/>
  <c r="C659" i="3"/>
  <c r="C660" i="3" s="1"/>
  <c r="B661" i="3" s="1"/>
  <c r="J660" i="3"/>
  <c r="C661" i="3"/>
  <c r="C662" i="3" s="1"/>
  <c r="C663" i="3" s="1"/>
  <c r="J662" i="3"/>
  <c r="J663" i="3"/>
  <c r="J664" i="3"/>
  <c r="J665" i="3"/>
  <c r="J666" i="3"/>
  <c r="J667" i="3"/>
  <c r="C668" i="3"/>
  <c r="J669" i="3"/>
  <c r="J670" i="3"/>
  <c r="J671" i="3"/>
  <c r="J672" i="3"/>
  <c r="J673" i="3"/>
  <c r="J674" i="3"/>
  <c r="J675" i="3"/>
  <c r="J676" i="3"/>
  <c r="J677" i="3"/>
  <c r="J678" i="3"/>
  <c r="J679" i="3"/>
  <c r="C680" i="3"/>
  <c r="B681" i="3" s="1"/>
  <c r="J681" i="3"/>
  <c r="C682" i="3"/>
  <c r="J683" i="3"/>
  <c r="C684" i="3"/>
  <c r="C685" i="3" s="1"/>
  <c r="B686" i="3" s="1"/>
  <c r="J685" i="3"/>
  <c r="C686" i="3"/>
  <c r="J687" i="3"/>
  <c r="C688" i="3"/>
  <c r="B689" i="3" s="1"/>
  <c r="J689" i="3"/>
  <c r="C690" i="3"/>
  <c r="J691" i="3"/>
  <c r="C692" i="3"/>
  <c r="B693" i="3" s="1"/>
  <c r="J693" i="3"/>
  <c r="J694" i="3"/>
  <c r="J695" i="3"/>
  <c r="J696" i="3"/>
  <c r="J697" i="3"/>
  <c r="J698" i="3"/>
  <c r="C699" i="3"/>
  <c r="B700" i="3" s="1"/>
  <c r="J700" i="3"/>
  <c r="C701" i="3"/>
  <c r="B702" i="3" s="1"/>
  <c r="J702" i="3"/>
  <c r="J703" i="3"/>
  <c r="J704" i="3"/>
  <c r="J705" i="3"/>
  <c r="J706" i="3"/>
  <c r="J707" i="3"/>
  <c r="J708" i="3"/>
  <c r="J709" i="3"/>
  <c r="J710" i="3"/>
  <c r="J711" i="3"/>
  <c r="J712" i="3"/>
  <c r="C713" i="3"/>
  <c r="B714" i="3" s="1"/>
  <c r="J714" i="3"/>
  <c r="C715" i="3"/>
  <c r="C716" i="3" s="1"/>
  <c r="J716" i="3"/>
  <c r="J717" i="3"/>
  <c r="J718" i="3"/>
  <c r="J719" i="3"/>
  <c r="J720" i="3"/>
  <c r="J721" i="3"/>
  <c r="J722" i="3"/>
  <c r="J723" i="3"/>
  <c r="C724" i="3"/>
  <c r="J725" i="3"/>
  <c r="J726" i="3"/>
  <c r="J727" i="3"/>
  <c r="J728" i="3"/>
  <c r="J729" i="3"/>
  <c r="J730" i="3"/>
  <c r="C731" i="3"/>
  <c r="B732" i="3" s="1"/>
  <c r="J732" i="3"/>
  <c r="C733" i="3"/>
  <c r="C734" i="3" s="1"/>
  <c r="J734" i="3"/>
  <c r="J735" i="3"/>
  <c r="J736" i="3"/>
  <c r="J737" i="3"/>
  <c r="C738" i="3"/>
  <c r="J739" i="3"/>
  <c r="J740" i="3"/>
  <c r="J741" i="3"/>
  <c r="J742" i="3"/>
  <c r="J743" i="3"/>
  <c r="J744" i="3"/>
  <c r="C745" i="3"/>
  <c r="C746" i="3" s="1"/>
  <c r="B747" i="3" s="1"/>
  <c r="J746" i="3"/>
  <c r="C747" i="3"/>
  <c r="C748" i="3" s="1"/>
  <c r="B749" i="3" s="1"/>
  <c r="J748" i="3"/>
  <c r="J749" i="3"/>
  <c r="J750" i="3"/>
  <c r="J751" i="3"/>
  <c r="C752" i="3"/>
  <c r="B753" i="3" s="1"/>
  <c r="J753" i="3"/>
  <c r="J754" i="3"/>
  <c r="J755" i="3"/>
  <c r="J756" i="3"/>
  <c r="J757" i="3"/>
  <c r="J758" i="3"/>
  <c r="C759" i="3"/>
  <c r="C760" i="3" s="1"/>
  <c r="C761" i="3" s="1"/>
  <c r="B762" i="3" s="1"/>
  <c r="J760" i="3"/>
  <c r="J761" i="3"/>
  <c r="J762" i="3"/>
  <c r="J763" i="3"/>
  <c r="J764" i="3"/>
  <c r="C765" i="3"/>
  <c r="B766" i="3" s="1"/>
  <c r="J766" i="3"/>
  <c r="J767" i="3"/>
  <c r="J768" i="3"/>
  <c r="J769" i="3"/>
  <c r="J770" i="3"/>
  <c r="J771" i="3"/>
  <c r="J772" i="3"/>
  <c r="J773" i="3"/>
  <c r="J774" i="3"/>
  <c r="J775" i="3"/>
  <c r="J776" i="3"/>
  <c r="C777" i="3"/>
  <c r="B778" i="3" s="1"/>
  <c r="J778" i="3"/>
  <c r="J779" i="3"/>
  <c r="J780" i="3"/>
  <c r="J781" i="3"/>
  <c r="J782" i="3"/>
  <c r="J783" i="3"/>
  <c r="J784" i="3"/>
  <c r="J785" i="3"/>
  <c r="J786" i="3"/>
  <c r="J787" i="3"/>
  <c r="J788" i="3"/>
  <c r="C789" i="3"/>
  <c r="J790" i="3"/>
  <c r="J791" i="3"/>
  <c r="J792" i="3"/>
  <c r="J793" i="3"/>
  <c r="C794" i="3"/>
  <c r="J795" i="3"/>
  <c r="J796" i="3"/>
  <c r="J797" i="3"/>
  <c r="J798" i="3"/>
  <c r="C799" i="3"/>
  <c r="B800" i="3" s="1"/>
  <c r="J800" i="3"/>
  <c r="C801" i="3"/>
  <c r="B802" i="3" s="1"/>
  <c r="J802" i="3"/>
  <c r="J803" i="3"/>
  <c r="J804" i="3"/>
  <c r="J805" i="3"/>
  <c r="C806" i="3"/>
  <c r="J807" i="3"/>
  <c r="J809" i="3"/>
  <c r="J810" i="3"/>
  <c r="J811" i="3"/>
  <c r="J812" i="3"/>
  <c r="C813" i="3"/>
  <c r="C814" i="3" s="1"/>
  <c r="B815" i="3" s="1"/>
  <c r="J814" i="3"/>
  <c r="C815" i="3"/>
  <c r="C816" i="3" s="1"/>
  <c r="B817" i="3" s="1"/>
  <c r="J816" i="3"/>
  <c r="C817" i="3"/>
  <c r="C818" i="3" s="1"/>
  <c r="J818" i="3"/>
  <c r="J819" i="3"/>
  <c r="J820" i="3"/>
  <c r="J821" i="3"/>
  <c r="J822" i="3"/>
  <c r="J823" i="3"/>
  <c r="C824" i="3"/>
  <c r="J825" i="3"/>
  <c r="J826" i="3"/>
  <c r="J827" i="3"/>
  <c r="J828" i="3"/>
  <c r="C829" i="3"/>
  <c r="C830" i="3" s="1"/>
  <c r="B831" i="3" s="1"/>
  <c r="J830" i="3"/>
  <c r="C831" i="3"/>
  <c r="B832" i="3" s="1"/>
  <c r="J833" i="3"/>
  <c r="C834" i="3"/>
  <c r="J836" i="3"/>
  <c r="C837" i="3"/>
  <c r="J838" i="3"/>
  <c r="C839" i="3"/>
  <c r="B840" i="3" s="1"/>
  <c r="J840" i="3"/>
  <c r="B498" i="3" l="1"/>
  <c r="C404" i="3"/>
  <c r="B405" i="3" s="1"/>
  <c r="C45" i="3"/>
  <c r="B46" i="3" s="1"/>
  <c r="B45" i="3"/>
  <c r="C293" i="3"/>
  <c r="B294" i="3" s="1"/>
  <c r="B118" i="3"/>
  <c r="B59" i="3"/>
  <c r="B78" i="3"/>
  <c r="B500" i="3"/>
  <c r="G238" i="313"/>
  <c r="B182" i="3"/>
  <c r="C362" i="3"/>
  <c r="C363" i="3" s="1"/>
  <c r="B364" i="3" s="1"/>
  <c r="C267" i="3"/>
  <c r="C61" i="3"/>
  <c r="B62" i="3" s="1"/>
  <c r="B353" i="3"/>
  <c r="C353" i="3"/>
  <c r="C377" i="3"/>
  <c r="B377" i="3"/>
  <c r="C249" i="3"/>
  <c r="B250" i="3" s="1"/>
  <c r="C102" i="3"/>
  <c r="B103" i="3" s="1"/>
  <c r="B125" i="3"/>
  <c r="C125" i="3"/>
  <c r="B126" i="3" s="1"/>
  <c r="B186" i="3"/>
  <c r="C186" i="3"/>
  <c r="C203" i="3"/>
  <c r="B204" i="3" s="1"/>
  <c r="B203" i="3"/>
  <c r="C35" i="3"/>
  <c r="B36" i="3" s="1"/>
  <c r="B43" i="3"/>
  <c r="C522" i="3"/>
  <c r="B523" i="3" s="1"/>
  <c r="C41" i="3"/>
  <c r="B42" i="3" s="1"/>
  <c r="B201" i="3"/>
  <c r="C39" i="3"/>
  <c r="B40" i="3" s="1"/>
  <c r="B760" i="3"/>
  <c r="C562" i="3"/>
  <c r="C563" i="3" s="1"/>
  <c r="B564" i="3" s="1"/>
  <c r="C766" i="3"/>
  <c r="C767" i="3" s="1"/>
  <c r="C681" i="3"/>
  <c r="B682" i="3" s="1"/>
  <c r="B549" i="3"/>
  <c r="B646" i="3"/>
  <c r="B816" i="3"/>
  <c r="C589" i="3"/>
  <c r="B590" i="3" s="1"/>
  <c r="C832" i="3"/>
  <c r="C833" i="3" s="1"/>
  <c r="B834" i="3" s="1"/>
  <c r="B648" i="3"/>
  <c r="B818" i="3"/>
  <c r="B734" i="3"/>
  <c r="B552" i="3"/>
  <c r="C565" i="3"/>
  <c r="B566" i="3" s="1"/>
  <c r="B761" i="3"/>
  <c r="B662" i="3"/>
  <c r="C778" i="3"/>
  <c r="B779" i="3" s="1"/>
  <c r="C545" i="3"/>
  <c r="B546" i="3" s="1"/>
  <c r="B748" i="3"/>
  <c r="B533" i="3"/>
  <c r="C753" i="3"/>
  <c r="C754" i="3" s="1"/>
  <c r="B660" i="3"/>
  <c r="B574" i="3"/>
  <c r="B716" i="3"/>
  <c r="B658" i="3"/>
  <c r="B625" i="3"/>
  <c r="C762" i="3"/>
  <c r="B763" i="3" s="1"/>
  <c r="C840" i="3"/>
  <c r="B558" i="3"/>
  <c r="B814" i="3"/>
  <c r="C539" i="3"/>
  <c r="B619" i="3"/>
  <c r="C592" i="3"/>
  <c r="B593" i="3" s="1"/>
  <c r="B535" i="3"/>
  <c r="B663" i="3"/>
  <c r="C617" i="3"/>
  <c r="B618" i="3" s="1"/>
  <c r="C37" i="3"/>
  <c r="B38" i="3" s="1"/>
  <c r="C689" i="3"/>
  <c r="B690" i="3" s="1"/>
  <c r="B746" i="3"/>
  <c r="B685" i="3"/>
  <c r="B612" i="3"/>
  <c r="C732" i="3"/>
  <c r="B733" i="3" s="1"/>
  <c r="B261" i="3"/>
  <c r="C67" i="3"/>
  <c r="C68" i="3" s="1"/>
  <c r="C559" i="3"/>
  <c r="B559" i="3"/>
  <c r="C553" i="3"/>
  <c r="B554" i="3" s="1"/>
  <c r="B553" i="3"/>
  <c r="C693" i="3"/>
  <c r="C694" i="3" s="1"/>
  <c r="C714" i="3"/>
  <c r="B715" i="3" s="1"/>
  <c r="C650" i="3"/>
  <c r="B651" i="3" s="1"/>
  <c r="B79" i="3"/>
  <c r="C79" i="3"/>
  <c r="C80" i="3" s="1"/>
  <c r="B183" i="3"/>
  <c r="C183" i="3"/>
  <c r="C184" i="3" s="1"/>
  <c r="B185" i="3" s="1"/>
  <c r="B262" i="3"/>
  <c r="C262" i="3"/>
  <c r="B501" i="3"/>
  <c r="C501" i="3"/>
  <c r="B502" i="3" s="1"/>
  <c r="C802" i="3"/>
  <c r="C803" i="3" s="1"/>
  <c r="C702" i="3"/>
  <c r="C703" i="3" s="1"/>
  <c r="C474" i="3"/>
  <c r="C53" i="3"/>
  <c r="B54" i="3" s="1"/>
  <c r="B656" i="3"/>
  <c r="C800" i="3"/>
  <c r="B801" i="3" s="1"/>
  <c r="C749" i="3"/>
  <c r="C524" i="3"/>
  <c r="B525" i="3" s="1"/>
  <c r="C472" i="3"/>
  <c r="B473" i="3" s="1"/>
  <c r="C444" i="3"/>
  <c r="C174" i="3"/>
  <c r="C175" i="3" s="1"/>
  <c r="C700" i="3"/>
  <c r="B701" i="3" s="1"/>
  <c r="B27" i="3"/>
  <c r="B475" i="3"/>
  <c r="C475" i="3"/>
  <c r="B664" i="3"/>
  <c r="C664" i="3"/>
  <c r="C790" i="3"/>
  <c r="B790" i="3"/>
  <c r="C110" i="3"/>
  <c r="B111" i="3" s="1"/>
  <c r="B110" i="3"/>
  <c r="B100" i="3"/>
  <c r="C100" i="3"/>
  <c r="B101" i="3" s="1"/>
  <c r="B725" i="3"/>
  <c r="C725" i="3"/>
  <c r="B68" i="3"/>
  <c r="B652" i="3"/>
  <c r="C652" i="3"/>
  <c r="B653" i="3" s="1"/>
  <c r="B268" i="3"/>
  <c r="C268" i="3"/>
  <c r="B568" i="3"/>
  <c r="C568" i="3"/>
  <c r="B606" i="3"/>
  <c r="C606" i="3"/>
  <c r="B607" i="3" s="1"/>
  <c r="B575" i="3"/>
  <c r="C575" i="3"/>
  <c r="C717" i="3"/>
  <c r="B717" i="3"/>
  <c r="B635" i="3"/>
  <c r="C635" i="3"/>
  <c r="B636" i="3" s="1"/>
  <c r="B367" i="3"/>
  <c r="C367" i="3"/>
  <c r="B368" i="3" s="1"/>
  <c r="B835" i="3"/>
  <c r="C835" i="3"/>
  <c r="B427" i="3"/>
  <c r="C427" i="3"/>
  <c r="B687" i="3"/>
  <c r="C687" i="3"/>
  <c r="B688" i="3" s="1"/>
  <c r="B135" i="3"/>
  <c r="C135" i="3"/>
  <c r="B136" i="3" s="1"/>
  <c r="B29" i="3"/>
  <c r="C29" i="3"/>
  <c r="B30" i="3" s="1"/>
  <c r="C550" i="3"/>
  <c r="B551" i="3" s="1"/>
  <c r="B550" i="3"/>
  <c r="B825" i="3"/>
  <c r="C825" i="3"/>
  <c r="B407" i="3"/>
  <c r="C407" i="3"/>
  <c r="C323" i="3"/>
  <c r="B323" i="3"/>
  <c r="C536" i="3"/>
  <c r="B830" i="3"/>
  <c r="B620" i="3"/>
  <c r="C620" i="3"/>
  <c r="B112" i="3"/>
  <c r="C112" i="3"/>
  <c r="B113" i="3" s="1"/>
  <c r="C838" i="3"/>
  <c r="B839" i="3" s="1"/>
  <c r="B838" i="3"/>
  <c r="C51" i="3"/>
  <c r="B52" i="3" s="1"/>
  <c r="B51" i="3"/>
  <c r="B819" i="3"/>
  <c r="C819" i="3"/>
  <c r="B691" i="3"/>
  <c r="C691" i="3"/>
  <c r="B692" i="3" s="1"/>
  <c r="B369" i="3"/>
  <c r="C369" i="3"/>
  <c r="B389" i="3"/>
  <c r="C389" i="3"/>
  <c r="B154" i="3"/>
  <c r="C154" i="3"/>
  <c r="B795" i="3"/>
  <c r="C795" i="3"/>
  <c r="B654" i="3"/>
  <c r="C654" i="3"/>
  <c r="B655" i="3" s="1"/>
  <c r="B461" i="3"/>
  <c r="C461" i="3"/>
  <c r="B340" i="3"/>
  <c r="C340" i="3"/>
  <c r="C669" i="3"/>
  <c r="B669" i="3"/>
  <c r="B555" i="3"/>
  <c r="C555" i="3"/>
  <c r="B735" i="3"/>
  <c r="C735" i="3"/>
  <c r="C364" i="3"/>
  <c r="B192" i="3"/>
  <c r="C192" i="3"/>
  <c r="B479" i="3"/>
  <c r="C479" i="3"/>
  <c r="B319" i="3"/>
  <c r="C319" i="3"/>
  <c r="B320" i="3" s="1"/>
  <c r="B116" i="3"/>
  <c r="C116" i="3"/>
  <c r="B117" i="3" s="1"/>
  <c r="B571" i="3"/>
  <c r="C571" i="3"/>
  <c r="B630" i="3"/>
  <c r="C630" i="3"/>
  <c r="B631" i="3" s="1"/>
  <c r="B739" i="3"/>
  <c r="C739" i="3"/>
  <c r="B167" i="3"/>
  <c r="C167" i="3"/>
  <c r="B807" i="3"/>
  <c r="C807" i="3"/>
  <c r="B601" i="3"/>
  <c r="C601" i="3"/>
  <c r="B602" i="3" s="1"/>
  <c r="B130" i="3"/>
  <c r="C130" i="3"/>
  <c r="B683" i="3"/>
  <c r="C683" i="3"/>
  <c r="B684" i="3" s="1"/>
  <c r="B456" i="3"/>
  <c r="C456" i="3"/>
  <c r="B106" i="3"/>
  <c r="C106" i="3"/>
  <c r="B107" i="3" s="1"/>
  <c r="B437" i="3"/>
  <c r="C437" i="3"/>
  <c r="B196" i="3"/>
  <c r="C196" i="3"/>
  <c r="B98" i="3"/>
  <c r="C98" i="3"/>
  <c r="B99" i="3" s="1"/>
  <c r="C546" i="3"/>
  <c r="B542" i="3"/>
  <c r="C542" i="3"/>
  <c r="B138" i="3"/>
  <c r="C138" i="3"/>
  <c r="B114" i="3"/>
  <c r="C114" i="3"/>
  <c r="B115" i="3" s="1"/>
  <c r="B108" i="3"/>
  <c r="C108" i="3"/>
  <c r="B109" i="3" s="1"/>
  <c r="B295" i="3"/>
  <c r="C295" i="3"/>
  <c r="B104" i="3"/>
  <c r="C104" i="3"/>
  <c r="B105" i="3" s="1"/>
  <c r="B272" i="3"/>
  <c r="C272" i="3"/>
  <c r="B256" i="3"/>
  <c r="C256" i="3"/>
  <c r="B120" i="3"/>
  <c r="C120" i="3"/>
  <c r="C126" i="3" l="1"/>
  <c r="C127" i="3" s="1"/>
  <c r="C250" i="3"/>
  <c r="B251" i="3" s="1"/>
  <c r="B363" i="3"/>
  <c r="C62" i="3"/>
  <c r="C204" i="3"/>
  <c r="C205" i="3" s="1"/>
  <c r="B767" i="3"/>
  <c r="B184" i="3"/>
  <c r="C378" i="3"/>
  <c r="B378" i="3"/>
  <c r="B354" i="3"/>
  <c r="C354" i="3"/>
  <c r="C187" i="3"/>
  <c r="B187" i="3"/>
  <c r="B563" i="3"/>
  <c r="B833" i="3"/>
  <c r="C590" i="3"/>
  <c r="B591" i="3" s="1"/>
  <c r="C566" i="3"/>
  <c r="B567" i="3" s="1"/>
  <c r="C779" i="3"/>
  <c r="C780" i="3" s="1"/>
  <c r="B754" i="3"/>
  <c r="B803" i="3"/>
  <c r="C763" i="3"/>
  <c r="C764" i="3" s="1"/>
  <c r="B765" i="3" s="1"/>
  <c r="B540" i="3"/>
  <c r="C540" i="3"/>
  <c r="B541" i="3" s="1"/>
  <c r="C525" i="3"/>
  <c r="C526" i="3" s="1"/>
  <c r="B80" i="3"/>
  <c r="B175" i="3"/>
  <c r="C251" i="3"/>
  <c r="B252" i="3" s="1"/>
  <c r="B694" i="3"/>
  <c r="B560" i="3"/>
  <c r="C560" i="3"/>
  <c r="B561" i="3" s="1"/>
  <c r="B445" i="3"/>
  <c r="C445" i="3"/>
  <c r="B703" i="3"/>
  <c r="B263" i="3"/>
  <c r="C263" i="3"/>
  <c r="B750" i="3"/>
  <c r="C750" i="3"/>
  <c r="C502" i="3"/>
  <c r="C503" i="3" s="1"/>
  <c r="B324" i="3"/>
  <c r="C324" i="3"/>
  <c r="B205" i="3"/>
  <c r="C569" i="3"/>
  <c r="B570" i="3" s="1"/>
  <c r="B569" i="3"/>
  <c r="B273" i="3"/>
  <c r="C273" i="3"/>
  <c r="C365" i="3"/>
  <c r="B366" i="3" s="1"/>
  <c r="B365" i="3"/>
  <c r="B808" i="3"/>
  <c r="C808" i="3"/>
  <c r="B390" i="3"/>
  <c r="C390" i="3"/>
  <c r="B755" i="3"/>
  <c r="C755" i="3"/>
  <c r="B296" i="3"/>
  <c r="C296" i="3"/>
  <c r="B168" i="3"/>
  <c r="C168" i="3"/>
  <c r="C736" i="3"/>
  <c r="B736" i="3"/>
  <c r="B370" i="3"/>
  <c r="C370" i="3"/>
  <c r="B826" i="3"/>
  <c r="C826" i="3"/>
  <c r="C69" i="3"/>
  <c r="B69" i="3"/>
  <c r="B740" i="3"/>
  <c r="C740" i="3"/>
  <c r="B726" i="3"/>
  <c r="C726" i="3"/>
  <c r="B131" i="3"/>
  <c r="C131" i="3"/>
  <c r="B63" i="3"/>
  <c r="C63" i="3"/>
  <c r="B341" i="3"/>
  <c r="C341" i="3"/>
  <c r="B791" i="3"/>
  <c r="C791" i="3"/>
  <c r="B257" i="3"/>
  <c r="C257" i="3"/>
  <c r="C556" i="3"/>
  <c r="B557" i="3" s="1"/>
  <c r="B556" i="3"/>
  <c r="B480" i="3"/>
  <c r="C480" i="3"/>
  <c r="C665" i="3"/>
  <c r="B665" i="3"/>
  <c r="B197" i="3"/>
  <c r="C197" i="3"/>
  <c r="B462" i="3"/>
  <c r="C462" i="3"/>
  <c r="C621" i="3"/>
  <c r="B621" i="3"/>
  <c r="B476" i="3"/>
  <c r="C476" i="3"/>
  <c r="C572" i="3"/>
  <c r="B573" i="3" s="1"/>
  <c r="B572" i="3"/>
  <c r="B438" i="3"/>
  <c r="C438" i="3"/>
  <c r="B718" i="3"/>
  <c r="C718" i="3"/>
  <c r="B269" i="3"/>
  <c r="C269" i="3"/>
  <c r="B81" i="3"/>
  <c r="C81" i="3"/>
  <c r="B670" i="3"/>
  <c r="C670" i="3"/>
  <c r="B704" i="3"/>
  <c r="C704" i="3"/>
  <c r="B428" i="3"/>
  <c r="C428" i="3"/>
  <c r="B457" i="3"/>
  <c r="C457" i="3"/>
  <c r="C796" i="3"/>
  <c r="B796" i="3"/>
  <c r="B695" i="3"/>
  <c r="C695" i="3"/>
  <c r="B408" i="3"/>
  <c r="C408" i="3"/>
  <c r="B139" i="3"/>
  <c r="C139" i="3"/>
  <c r="B820" i="3"/>
  <c r="C820" i="3"/>
  <c r="C547" i="3"/>
  <c r="B548" i="3" s="1"/>
  <c r="B547" i="3"/>
  <c r="B836" i="3"/>
  <c r="C836" i="3"/>
  <c r="B837" i="3" s="1"/>
  <c r="B176" i="3"/>
  <c r="C176" i="3"/>
  <c r="C537" i="3"/>
  <c r="B538" i="3" s="1"/>
  <c r="B537" i="3"/>
  <c r="B768" i="3"/>
  <c r="C768" i="3"/>
  <c r="C543" i="3"/>
  <c r="B544" i="3" s="1"/>
  <c r="B543" i="3"/>
  <c r="B576" i="3"/>
  <c r="C576" i="3"/>
  <c r="B121" i="3"/>
  <c r="C121" i="3"/>
  <c r="C193" i="3"/>
  <c r="B193" i="3"/>
  <c r="B155" i="3"/>
  <c r="C155" i="3"/>
  <c r="C804" i="3"/>
  <c r="B804" i="3"/>
  <c r="B127" i="3" l="1"/>
  <c r="C355" i="3"/>
  <c r="B355" i="3"/>
  <c r="B379" i="3"/>
  <c r="C379" i="3"/>
  <c r="B188" i="3"/>
  <c r="C188" i="3"/>
  <c r="B780" i="3"/>
  <c r="B764" i="3"/>
  <c r="B526" i="3"/>
  <c r="C252" i="3"/>
  <c r="B253" i="3" s="1"/>
  <c r="B264" i="3"/>
  <c r="C264" i="3"/>
  <c r="B503" i="3"/>
  <c r="C751" i="3"/>
  <c r="B752" i="3" s="1"/>
  <c r="B751" i="3"/>
  <c r="C128" i="3"/>
  <c r="B129" i="3" s="1"/>
  <c r="B128" i="3"/>
  <c r="C446" i="3"/>
  <c r="B446" i="3"/>
  <c r="B727" i="3"/>
  <c r="C727" i="3"/>
  <c r="B741" i="3"/>
  <c r="C741" i="3"/>
  <c r="C696" i="3"/>
  <c r="B696" i="3"/>
  <c r="B169" i="3"/>
  <c r="C169" i="3"/>
  <c r="B391" i="3"/>
  <c r="C391" i="3"/>
  <c r="C622" i="3"/>
  <c r="B623" i="3" s="1"/>
  <c r="B622" i="3"/>
  <c r="B258" i="3"/>
  <c r="C258" i="3"/>
  <c r="B342" i="3"/>
  <c r="C342" i="3"/>
  <c r="B274" i="3"/>
  <c r="C274" i="3"/>
  <c r="B70" i="3"/>
  <c r="C70" i="3"/>
  <c r="B504" i="3"/>
  <c r="C504" i="3"/>
  <c r="B781" i="3"/>
  <c r="C781" i="3"/>
  <c r="C429" i="3"/>
  <c r="B429" i="3"/>
  <c r="B705" i="3"/>
  <c r="C705" i="3"/>
  <c r="B671" i="3"/>
  <c r="C671" i="3"/>
  <c r="C527" i="3"/>
  <c r="B527" i="3"/>
  <c r="C177" i="3"/>
  <c r="B177" i="3"/>
  <c r="C792" i="3"/>
  <c r="B792" i="3"/>
  <c r="B797" i="3"/>
  <c r="C797" i="3"/>
  <c r="B577" i="3"/>
  <c r="C577" i="3"/>
  <c r="C253" i="3"/>
  <c r="B463" i="3"/>
  <c r="C463" i="3"/>
  <c r="C481" i="3"/>
  <c r="B481" i="3"/>
  <c r="B82" i="3"/>
  <c r="C82" i="3"/>
  <c r="B270" i="3"/>
  <c r="C270" i="3"/>
  <c r="B271" i="3" s="1"/>
  <c r="B140" i="3"/>
  <c r="C140" i="3"/>
  <c r="B719" i="3"/>
  <c r="C719" i="3"/>
  <c r="B64" i="3"/>
  <c r="C64" i="3"/>
  <c r="B65" i="3" s="1"/>
  <c r="C206" i="3"/>
  <c r="B206" i="3"/>
  <c r="C737" i="3"/>
  <c r="B738" i="3" s="1"/>
  <c r="B737" i="3"/>
  <c r="B805" i="3"/>
  <c r="C805" i="3"/>
  <c r="B806" i="3" s="1"/>
  <c r="B439" i="3"/>
  <c r="C439" i="3"/>
  <c r="B194" i="3"/>
  <c r="C194" i="3"/>
  <c r="B195" i="3" s="1"/>
  <c r="B122" i="3"/>
  <c r="C122" i="3"/>
  <c r="B827" i="3"/>
  <c r="C827" i="3"/>
  <c r="B371" i="3"/>
  <c r="C371" i="3"/>
  <c r="B198" i="3"/>
  <c r="C198" i="3"/>
  <c r="C297" i="3"/>
  <c r="B297" i="3"/>
  <c r="B756" i="3"/>
  <c r="C756" i="3"/>
  <c r="B809" i="3"/>
  <c r="C809" i="3"/>
  <c r="B156" i="3"/>
  <c r="C156" i="3"/>
  <c r="B132" i="3"/>
  <c r="C132" i="3"/>
  <c r="B325" i="3"/>
  <c r="C325" i="3"/>
  <c r="B409" i="3"/>
  <c r="C409" i="3"/>
  <c r="C477" i="3"/>
  <c r="B478" i="3" s="1"/>
  <c r="B477" i="3"/>
  <c r="C458" i="3"/>
  <c r="B458" i="3"/>
  <c r="C769" i="3"/>
  <c r="B769" i="3"/>
  <c r="B666" i="3"/>
  <c r="C666" i="3"/>
  <c r="B821" i="3"/>
  <c r="C821" i="3"/>
  <c r="C380" i="3" l="1"/>
  <c r="B380" i="3"/>
  <c r="C189" i="3"/>
  <c r="B190" i="3" s="1"/>
  <c r="B189" i="3"/>
  <c r="B356" i="3"/>
  <c r="C356" i="3"/>
  <c r="B265" i="3"/>
  <c r="C265" i="3"/>
  <c r="B266" i="3" s="1"/>
  <c r="B447" i="3"/>
  <c r="C447" i="3"/>
  <c r="B157" i="3"/>
  <c r="C157" i="3"/>
  <c r="B810" i="3"/>
  <c r="C810" i="3"/>
  <c r="B482" i="3"/>
  <c r="C482" i="3"/>
  <c r="B528" i="3"/>
  <c r="C528" i="3"/>
  <c r="B430" i="3"/>
  <c r="C430" i="3"/>
  <c r="B275" i="3"/>
  <c r="C275" i="3"/>
  <c r="B254" i="3"/>
  <c r="C254" i="3"/>
  <c r="B255" i="3" s="1"/>
  <c r="B828" i="3"/>
  <c r="C828" i="3"/>
  <c r="B829" i="3" s="1"/>
  <c r="B822" i="3"/>
  <c r="C822" i="3"/>
  <c r="B798" i="3"/>
  <c r="C798" i="3"/>
  <c r="B799" i="3" s="1"/>
  <c r="B71" i="3"/>
  <c r="C71" i="3"/>
  <c r="B343" i="3"/>
  <c r="C343" i="3"/>
  <c r="B259" i="3"/>
  <c r="C259" i="3"/>
  <c r="B260" i="3" s="1"/>
  <c r="B667" i="3"/>
  <c r="C667" i="3"/>
  <c r="B668" i="3" s="1"/>
  <c r="B793" i="3"/>
  <c r="C793" i="3"/>
  <c r="B794" i="3" s="1"/>
  <c r="B459" i="3"/>
  <c r="C459" i="3"/>
  <c r="B460" i="3" s="1"/>
  <c r="B170" i="3"/>
  <c r="C170" i="3"/>
  <c r="C141" i="3"/>
  <c r="B141" i="3"/>
  <c r="B706" i="3"/>
  <c r="C706" i="3"/>
  <c r="B757" i="3"/>
  <c r="C757" i="3"/>
  <c r="B782" i="3"/>
  <c r="C782" i="3"/>
  <c r="B298" i="3"/>
  <c r="C298" i="3"/>
  <c r="C464" i="3"/>
  <c r="B464" i="3"/>
  <c r="B372" i="3"/>
  <c r="C372" i="3"/>
  <c r="C578" i="3"/>
  <c r="B578" i="3"/>
  <c r="B440" i="3"/>
  <c r="C440" i="3"/>
  <c r="B441" i="3" s="1"/>
  <c r="B392" i="3"/>
  <c r="C392" i="3"/>
  <c r="B410" i="3"/>
  <c r="C410" i="3"/>
  <c r="B697" i="3"/>
  <c r="C697" i="3"/>
  <c r="B207" i="3"/>
  <c r="C207" i="3"/>
  <c r="B178" i="3"/>
  <c r="C178" i="3"/>
  <c r="C728" i="3"/>
  <c r="B728" i="3"/>
  <c r="B672" i="3"/>
  <c r="C672" i="3"/>
  <c r="B83" i="3"/>
  <c r="C83" i="3"/>
  <c r="B505" i="3"/>
  <c r="C505" i="3"/>
  <c r="B199" i="3"/>
  <c r="C199" i="3"/>
  <c r="B200" i="3" s="1"/>
  <c r="B123" i="3"/>
  <c r="C123" i="3"/>
  <c r="B124" i="3" s="1"/>
  <c r="B770" i="3"/>
  <c r="C770" i="3"/>
  <c r="C742" i="3"/>
  <c r="B742" i="3"/>
  <c r="B326" i="3"/>
  <c r="C326" i="3"/>
  <c r="B133" i="3"/>
  <c r="C133" i="3"/>
  <c r="B134" i="3" s="1"/>
  <c r="C720" i="3"/>
  <c r="B720" i="3"/>
  <c r="C357" i="3" l="1"/>
  <c r="B357" i="3"/>
  <c r="C381" i="3"/>
  <c r="B381" i="3"/>
  <c r="B448" i="3"/>
  <c r="C448" i="3"/>
  <c r="B411" i="3"/>
  <c r="C411" i="3"/>
  <c r="B344" i="3"/>
  <c r="C344" i="3"/>
  <c r="B72" i="3"/>
  <c r="C72" i="3"/>
  <c r="B465" i="3"/>
  <c r="C465" i="3"/>
  <c r="B393" i="3"/>
  <c r="C393" i="3"/>
  <c r="B743" i="3"/>
  <c r="C743" i="3"/>
  <c r="C823" i="3"/>
  <c r="B824" i="3" s="1"/>
  <c r="B823" i="3"/>
  <c r="B299" i="3"/>
  <c r="C299" i="3"/>
  <c r="B431" i="3"/>
  <c r="C431" i="3"/>
  <c r="B84" i="3"/>
  <c r="C84" i="3"/>
  <c r="B579" i="3"/>
  <c r="C579" i="3"/>
  <c r="B276" i="3"/>
  <c r="C276" i="3"/>
  <c r="B707" i="3"/>
  <c r="C707" i="3"/>
  <c r="B673" i="3"/>
  <c r="C673" i="3"/>
  <c r="B483" i="3"/>
  <c r="C483" i="3"/>
  <c r="B171" i="3"/>
  <c r="C171" i="3"/>
  <c r="B172" i="3" s="1"/>
  <c r="B208" i="3"/>
  <c r="C208" i="3"/>
  <c r="B158" i="3"/>
  <c r="C158" i="3"/>
  <c r="B698" i="3"/>
  <c r="C698" i="3"/>
  <c r="B699" i="3" s="1"/>
  <c r="C721" i="3"/>
  <c r="B721" i="3"/>
  <c r="B327" i="3"/>
  <c r="C327" i="3"/>
  <c r="B373" i="3"/>
  <c r="C373" i="3"/>
  <c r="B771" i="3"/>
  <c r="C771" i="3"/>
  <c r="B783" i="3"/>
  <c r="C783" i="3"/>
  <c r="B506" i="3"/>
  <c r="C506" i="3"/>
  <c r="C758" i="3"/>
  <c r="B759" i="3" s="1"/>
  <c r="B758" i="3"/>
  <c r="B529" i="3"/>
  <c r="C529" i="3"/>
  <c r="B142" i="3"/>
  <c r="C142" i="3"/>
  <c r="B811" i="3"/>
  <c r="C811" i="3"/>
  <c r="B729" i="3"/>
  <c r="C729" i="3"/>
  <c r="B179" i="3"/>
  <c r="C179" i="3"/>
  <c r="B180" i="3" s="1"/>
  <c r="B382" i="3" l="1"/>
  <c r="C382" i="3"/>
  <c r="B358" i="3"/>
  <c r="C358" i="3"/>
  <c r="C449" i="3"/>
  <c r="B449" i="3"/>
  <c r="C708" i="3"/>
  <c r="B708" i="3"/>
  <c r="B744" i="3"/>
  <c r="C744" i="3"/>
  <c r="B745" i="3" s="1"/>
  <c r="C466" i="3"/>
  <c r="B466" i="3"/>
  <c r="B730" i="3"/>
  <c r="C730" i="3"/>
  <c r="B731" i="3" s="1"/>
  <c r="B507" i="3"/>
  <c r="C507" i="3"/>
  <c r="B784" i="3"/>
  <c r="C784" i="3"/>
  <c r="C277" i="3"/>
  <c r="B277" i="3"/>
  <c r="C580" i="3"/>
  <c r="B580" i="3"/>
  <c r="B85" i="3"/>
  <c r="C85" i="3"/>
  <c r="B159" i="3"/>
  <c r="C159" i="3"/>
  <c r="B345" i="3"/>
  <c r="C345" i="3"/>
  <c r="B143" i="3"/>
  <c r="C143" i="3"/>
  <c r="B412" i="3"/>
  <c r="C412" i="3"/>
  <c r="B772" i="3"/>
  <c r="C772" i="3"/>
  <c r="B374" i="3"/>
  <c r="C374" i="3"/>
  <c r="B432" i="3"/>
  <c r="C432" i="3"/>
  <c r="C394" i="3"/>
  <c r="B394" i="3"/>
  <c r="B722" i="3"/>
  <c r="C722" i="3"/>
  <c r="C73" i="3"/>
  <c r="B73" i="3"/>
  <c r="B209" i="3"/>
  <c r="C209" i="3"/>
  <c r="B530" i="3"/>
  <c r="C530" i="3"/>
  <c r="C484" i="3"/>
  <c r="B484" i="3"/>
  <c r="B674" i="3"/>
  <c r="C674" i="3"/>
  <c r="B300" i="3"/>
  <c r="C300" i="3"/>
  <c r="B328" i="3"/>
  <c r="C328" i="3"/>
  <c r="C812" i="3"/>
  <c r="B813" i="3" s="1"/>
  <c r="B812" i="3"/>
  <c r="B383" i="3" l="1"/>
  <c r="C383" i="3"/>
  <c r="C359" i="3"/>
  <c r="B359" i="3"/>
  <c r="C450" i="3"/>
  <c r="B450" i="3"/>
  <c r="C346" i="3"/>
  <c r="B346" i="3"/>
  <c r="B86" i="3"/>
  <c r="C86" i="3"/>
  <c r="B675" i="3"/>
  <c r="C675" i="3"/>
  <c r="B581" i="3"/>
  <c r="C581" i="3"/>
  <c r="B278" i="3"/>
  <c r="C278" i="3"/>
  <c r="C413" i="3"/>
  <c r="B413" i="3"/>
  <c r="B160" i="3"/>
  <c r="C160" i="3"/>
  <c r="C301" i="3"/>
  <c r="B301" i="3"/>
  <c r="B144" i="3"/>
  <c r="C144" i="3"/>
  <c r="B329" i="3"/>
  <c r="C329" i="3"/>
  <c r="C485" i="3"/>
  <c r="B485" i="3"/>
  <c r="B210" i="3"/>
  <c r="C210" i="3"/>
  <c r="B74" i="3"/>
  <c r="C74" i="3"/>
  <c r="B723" i="3"/>
  <c r="C723" i="3"/>
  <c r="B724" i="3" s="1"/>
  <c r="B395" i="3"/>
  <c r="C395" i="3"/>
  <c r="B433" i="3"/>
  <c r="C433" i="3"/>
  <c r="B375" i="3"/>
  <c r="C375" i="3"/>
  <c r="B376" i="3" s="1"/>
  <c r="C773" i="3"/>
  <c r="B773" i="3"/>
  <c r="C785" i="3"/>
  <c r="B785" i="3"/>
  <c r="B531" i="3"/>
  <c r="C531" i="3"/>
  <c r="B532" i="3" s="1"/>
  <c r="C508" i="3"/>
  <c r="B508" i="3"/>
  <c r="B467" i="3"/>
  <c r="C467" i="3"/>
  <c r="C709" i="3"/>
  <c r="B709" i="3"/>
  <c r="B360" i="3" l="1"/>
  <c r="C360" i="3"/>
  <c r="B361" i="3" s="1"/>
  <c r="C384" i="3"/>
  <c r="B384" i="3"/>
  <c r="B451" i="3"/>
  <c r="C451" i="3"/>
  <c r="B468" i="3"/>
  <c r="C468" i="3"/>
  <c r="B509" i="3"/>
  <c r="C509" i="3"/>
  <c r="B676" i="3"/>
  <c r="C676" i="3"/>
  <c r="B486" i="3"/>
  <c r="C486" i="3"/>
  <c r="B710" i="3"/>
  <c r="C710" i="3"/>
  <c r="B161" i="3"/>
  <c r="C161" i="3"/>
  <c r="B786" i="3"/>
  <c r="C786" i="3"/>
  <c r="C279" i="3"/>
  <c r="B279" i="3"/>
  <c r="B582" i="3"/>
  <c r="C582" i="3"/>
  <c r="B211" i="3"/>
  <c r="C211" i="3"/>
  <c r="C774" i="3"/>
  <c r="B774" i="3"/>
  <c r="B434" i="3"/>
  <c r="C434" i="3"/>
  <c r="C75" i="3"/>
  <c r="B76" i="3" s="1"/>
  <c r="B75" i="3"/>
  <c r="C330" i="3"/>
  <c r="B330" i="3"/>
  <c r="B145" i="3"/>
  <c r="C145" i="3"/>
  <c r="B302" i="3"/>
  <c r="C302" i="3"/>
  <c r="C414" i="3"/>
  <c r="B414" i="3"/>
  <c r="B396" i="3"/>
  <c r="C396" i="3"/>
  <c r="B87" i="3"/>
  <c r="C87" i="3"/>
  <c r="B347" i="3"/>
  <c r="C347" i="3"/>
  <c r="C385" i="3" l="1"/>
  <c r="B385" i="3"/>
  <c r="C452" i="3"/>
  <c r="B452" i="3"/>
  <c r="B775" i="3"/>
  <c r="C775" i="3"/>
  <c r="B348" i="3"/>
  <c r="C348" i="3"/>
  <c r="C583" i="3"/>
  <c r="B583" i="3"/>
  <c r="C331" i="3"/>
  <c r="B331" i="3"/>
  <c r="B397" i="3"/>
  <c r="C397" i="3"/>
  <c r="C787" i="3"/>
  <c r="B787" i="3"/>
  <c r="B487" i="3"/>
  <c r="C487" i="3"/>
  <c r="B435" i="3"/>
  <c r="C435" i="3"/>
  <c r="B436" i="3" s="1"/>
  <c r="B212" i="3"/>
  <c r="C212" i="3"/>
  <c r="B280" i="3"/>
  <c r="C280" i="3"/>
  <c r="B415" i="3"/>
  <c r="C415" i="3"/>
  <c r="B146" i="3"/>
  <c r="C146" i="3"/>
  <c r="B711" i="3"/>
  <c r="C711" i="3"/>
  <c r="B510" i="3"/>
  <c r="C510" i="3"/>
  <c r="C469" i="3"/>
  <c r="B469" i="3"/>
  <c r="B88" i="3"/>
  <c r="C88" i="3"/>
  <c r="C303" i="3"/>
  <c r="B303" i="3"/>
  <c r="B162" i="3"/>
  <c r="C162" i="3"/>
  <c r="B677" i="3"/>
  <c r="C677" i="3"/>
  <c r="C386" i="3" l="1"/>
  <c r="B386" i="3"/>
  <c r="C453" i="3"/>
  <c r="B453" i="3"/>
  <c r="B89" i="3"/>
  <c r="C89" i="3"/>
  <c r="C511" i="3"/>
  <c r="B511" i="3"/>
  <c r="B488" i="3"/>
  <c r="C488" i="3"/>
  <c r="B304" i="3"/>
  <c r="C304" i="3"/>
  <c r="B332" i="3"/>
  <c r="C332" i="3"/>
  <c r="B213" i="3"/>
  <c r="C213" i="3"/>
  <c r="C678" i="3"/>
  <c r="B678" i="3"/>
  <c r="B163" i="3"/>
  <c r="C163" i="3"/>
  <c r="B164" i="3" s="1"/>
  <c r="B788" i="3"/>
  <c r="C788" i="3"/>
  <c r="B789" i="3" s="1"/>
  <c r="B470" i="3"/>
  <c r="C470" i="3"/>
  <c r="B471" i="3" s="1"/>
  <c r="B398" i="3"/>
  <c r="C398" i="3"/>
  <c r="B281" i="3"/>
  <c r="C281" i="3"/>
  <c r="B776" i="3"/>
  <c r="C776" i="3"/>
  <c r="B777" i="3" s="1"/>
  <c r="C712" i="3"/>
  <c r="B713" i="3" s="1"/>
  <c r="B712" i="3"/>
  <c r="B147" i="3"/>
  <c r="C147" i="3"/>
  <c r="B416" i="3"/>
  <c r="C416" i="3"/>
  <c r="C584" i="3"/>
  <c r="B584" i="3"/>
  <c r="C349" i="3"/>
  <c r="B349" i="3"/>
  <c r="B387" i="3" l="1"/>
  <c r="C387" i="3"/>
  <c r="B388" i="3" s="1"/>
  <c r="C454" i="3"/>
  <c r="B455" i="3" s="1"/>
  <c r="B454" i="3"/>
  <c r="B679" i="3"/>
  <c r="C679" i="3"/>
  <c r="B680" i="3" s="1"/>
  <c r="B585" i="3"/>
  <c r="C585" i="3"/>
  <c r="B417" i="3"/>
  <c r="C417" i="3"/>
  <c r="B333" i="3"/>
  <c r="C333" i="3"/>
  <c r="B512" i="3"/>
  <c r="C512" i="3"/>
  <c r="B350" i="3"/>
  <c r="C350" i="3"/>
  <c r="B489" i="3"/>
  <c r="C489" i="3"/>
  <c r="C282" i="3"/>
  <c r="B282" i="3"/>
  <c r="B90" i="3"/>
  <c r="C90" i="3"/>
  <c r="B399" i="3"/>
  <c r="C399" i="3"/>
  <c r="B214" i="3"/>
  <c r="C214" i="3"/>
  <c r="B148" i="3"/>
  <c r="C148" i="3"/>
  <c r="B305" i="3"/>
  <c r="C305" i="3"/>
  <c r="B334" i="3" l="1"/>
  <c r="C334" i="3"/>
  <c r="B418" i="3"/>
  <c r="C418" i="3"/>
  <c r="C490" i="3"/>
  <c r="B490" i="3"/>
  <c r="B283" i="3"/>
  <c r="C283" i="3"/>
  <c r="B351" i="3"/>
  <c r="C351" i="3"/>
  <c r="B352" i="3" s="1"/>
  <c r="B513" i="3"/>
  <c r="C513" i="3"/>
  <c r="C306" i="3"/>
  <c r="B306" i="3"/>
  <c r="B149" i="3"/>
  <c r="C149" i="3"/>
  <c r="B400" i="3"/>
  <c r="C400" i="3"/>
  <c r="B91" i="3"/>
  <c r="C91" i="3"/>
  <c r="C586" i="3"/>
  <c r="B586" i="3"/>
  <c r="B215" i="3"/>
  <c r="C215" i="3"/>
  <c r="B514" i="3" l="1"/>
  <c r="C514" i="3"/>
  <c r="B92" i="3"/>
  <c r="C92" i="3"/>
  <c r="B307" i="3"/>
  <c r="C307" i="3"/>
  <c r="B491" i="3"/>
  <c r="C491" i="3"/>
  <c r="B587" i="3"/>
  <c r="C587" i="3"/>
  <c r="B588" i="3" s="1"/>
  <c r="B401" i="3"/>
  <c r="C401" i="3"/>
  <c r="B284" i="3"/>
  <c r="C284" i="3"/>
  <c r="B419" i="3"/>
  <c r="C419" i="3"/>
  <c r="B216" i="3"/>
  <c r="C216" i="3"/>
  <c r="B150" i="3"/>
  <c r="C150" i="3"/>
  <c r="B335" i="3"/>
  <c r="C335" i="3"/>
  <c r="B515" i="3" l="1"/>
  <c r="C515" i="3"/>
  <c r="B420" i="3"/>
  <c r="C420" i="3"/>
  <c r="B492" i="3"/>
  <c r="C492" i="3"/>
  <c r="B402" i="3"/>
  <c r="C402" i="3"/>
  <c r="B403" i="3" s="1"/>
  <c r="B93" i="3"/>
  <c r="C93" i="3"/>
  <c r="B336" i="3"/>
  <c r="C336" i="3"/>
  <c r="B151" i="3"/>
  <c r="C151" i="3"/>
  <c r="B217" i="3"/>
  <c r="C217" i="3"/>
  <c r="C285" i="3"/>
  <c r="B285" i="3"/>
  <c r="B308" i="3"/>
  <c r="C308" i="3"/>
  <c r="B516" i="3" l="1"/>
  <c r="C516" i="3"/>
  <c r="C94" i="3"/>
  <c r="B94" i="3"/>
  <c r="B286" i="3"/>
  <c r="C286" i="3"/>
  <c r="C218" i="3"/>
  <c r="B218" i="3"/>
  <c r="B152" i="3"/>
  <c r="C152" i="3"/>
  <c r="B153" i="3" s="1"/>
  <c r="C493" i="3"/>
  <c r="B493" i="3"/>
  <c r="C421" i="3"/>
  <c r="B421" i="3"/>
  <c r="B309" i="3"/>
  <c r="C309" i="3"/>
  <c r="B337" i="3"/>
  <c r="C337" i="3"/>
  <c r="B517" i="3" l="1"/>
  <c r="C517" i="3"/>
  <c r="B494" i="3"/>
  <c r="C494" i="3"/>
  <c r="B338" i="3"/>
  <c r="C338" i="3"/>
  <c r="B339" i="3" s="1"/>
  <c r="C219" i="3"/>
  <c r="B219" i="3"/>
  <c r="C310" i="3"/>
  <c r="B310" i="3"/>
  <c r="B422" i="3"/>
  <c r="C422" i="3"/>
  <c r="B287" i="3"/>
  <c r="C287" i="3"/>
  <c r="B95" i="3"/>
  <c r="C95" i="3"/>
  <c r="C518" i="3" l="1"/>
  <c r="B518" i="3"/>
  <c r="B96" i="3"/>
  <c r="C96" i="3"/>
  <c r="B97" i="3" s="1"/>
  <c r="B288" i="3"/>
  <c r="C288" i="3"/>
  <c r="B311" i="3"/>
  <c r="C311" i="3"/>
  <c r="B423" i="3"/>
  <c r="C423" i="3"/>
  <c r="B220" i="3"/>
  <c r="C220" i="3"/>
  <c r="C495" i="3"/>
  <c r="B495" i="3"/>
  <c r="B519" i="3" l="1"/>
  <c r="C519" i="3"/>
  <c r="B496" i="3"/>
  <c r="C496" i="3"/>
  <c r="B497" i="3" s="1"/>
  <c r="B221" i="3"/>
  <c r="C221" i="3"/>
  <c r="B424" i="3"/>
  <c r="C424" i="3"/>
  <c r="B312" i="3"/>
  <c r="C312" i="3"/>
  <c r="B289" i="3"/>
  <c r="C289" i="3"/>
  <c r="B520" i="3" l="1"/>
  <c r="C520" i="3"/>
  <c r="B521" i="3" s="1"/>
  <c r="C313" i="3"/>
  <c r="B313" i="3"/>
  <c r="B290" i="3"/>
  <c r="C290" i="3"/>
  <c r="B425" i="3"/>
  <c r="C425" i="3"/>
  <c r="B426" i="3" s="1"/>
  <c r="B222" i="3"/>
  <c r="C222" i="3"/>
  <c r="B291" i="3" l="1"/>
  <c r="C291" i="3"/>
  <c r="B292" i="3" s="1"/>
  <c r="C223" i="3"/>
  <c r="B223" i="3"/>
  <c r="C314" i="3"/>
  <c r="B314" i="3"/>
  <c r="C315" i="3" l="1"/>
  <c r="B315" i="3"/>
  <c r="B224" i="3"/>
  <c r="C224" i="3"/>
  <c r="B225" i="3" l="1"/>
  <c r="C225" i="3"/>
  <c r="B316" i="3"/>
  <c r="C316" i="3"/>
  <c r="B317" i="3" l="1"/>
  <c r="C317" i="3"/>
  <c r="B318" i="3" s="1"/>
  <c r="B226" i="3"/>
  <c r="C226" i="3"/>
  <c r="C227" i="3" l="1"/>
  <c r="B227" i="3"/>
  <c r="B228" i="3" l="1"/>
  <c r="C228" i="3"/>
  <c r="B229" i="3" l="1"/>
  <c r="C229" i="3"/>
  <c r="B230" i="3" l="1"/>
  <c r="C230" i="3"/>
  <c r="B231" i="3" l="1"/>
  <c r="C231" i="3"/>
  <c r="B232" i="3" l="1"/>
  <c r="C232" i="3"/>
  <c r="B233" i="3" l="1"/>
  <c r="C233" i="3"/>
  <c r="B234" i="3" l="1"/>
  <c r="C234" i="3"/>
  <c r="B235" i="3" l="1"/>
  <c r="C235" i="3"/>
  <c r="B236" i="3" l="1"/>
  <c r="C236" i="3"/>
  <c r="C237" i="3" l="1"/>
  <c r="B237" i="3"/>
  <c r="B238" i="3" l="1"/>
  <c r="C238" i="3"/>
  <c r="C239" i="3" l="1"/>
  <c r="B239" i="3"/>
  <c r="B240" i="3" l="1"/>
  <c r="C240" i="3"/>
  <c r="B241" i="3" l="1"/>
  <c r="C241" i="3"/>
  <c r="B242" i="3" l="1"/>
  <c r="C242" i="3"/>
  <c r="B243" i="3" l="1"/>
  <c r="C243" i="3"/>
  <c r="B244" i="3" l="1"/>
  <c r="C244" i="3"/>
  <c r="B245" i="3" l="1"/>
  <c r="C245" i="3"/>
  <c r="B246" i="3" l="1"/>
  <c r="C246" i="3"/>
  <c r="B247" i="3" l="1"/>
  <c r="C247" i="3"/>
  <c r="B248" i="3" s="1"/>
  <c r="L840" i="3" l="1"/>
  <c r="L828" i="3" l="1"/>
  <c r="U827" i="3"/>
  <c r="V826" i="3" s="1"/>
  <c r="L827" i="3"/>
  <c r="L826" i="3"/>
  <c r="L825" i="3"/>
  <c r="U822" i="3"/>
  <c r="V821" i="3" s="1"/>
  <c r="L822" i="3"/>
  <c r="L821" i="3"/>
  <c r="U820" i="3"/>
  <c r="V819" i="3" s="1"/>
  <c r="L820" i="3"/>
  <c r="L819" i="3"/>
  <c r="L818" i="3"/>
  <c r="L814" i="3" l="1"/>
  <c r="L816" i="3"/>
  <c r="L812" i="3"/>
  <c r="L788" i="3"/>
  <c r="U787" i="3"/>
  <c r="L787" i="3"/>
  <c r="U786" i="3"/>
  <c r="L786" i="3"/>
  <c r="U785" i="3"/>
  <c r="L785" i="3"/>
  <c r="U784" i="3"/>
  <c r="L784" i="3"/>
  <c r="U783" i="3"/>
  <c r="L783" i="3"/>
  <c r="U782" i="3"/>
  <c r="L782" i="3"/>
  <c r="U781" i="3"/>
  <c r="L781" i="3"/>
  <c r="U780" i="3"/>
  <c r="L780" i="3"/>
  <c r="L779" i="3"/>
  <c r="L778" i="3"/>
  <c r="L836" i="3"/>
  <c r="U835" i="3"/>
  <c r="V835" i="3" s="1"/>
  <c r="W835" i="3" s="1"/>
  <c r="L833" i="3"/>
  <c r="U832" i="3"/>
  <c r="L830" i="3"/>
  <c r="L823" i="3"/>
  <c r="L811" i="3"/>
  <c r="L810" i="3"/>
  <c r="L809" i="3"/>
  <c r="L807" i="3"/>
  <c r="L805" i="3"/>
  <c r="U804" i="3"/>
  <c r="V803" i="3" s="1"/>
  <c r="W802" i="3" s="1"/>
  <c r="W801" i="3" s="1"/>
  <c r="T811" i="3" s="1"/>
  <c r="U811" i="3" s="1"/>
  <c r="V810" i="3" s="1"/>
  <c r="W809" i="3" s="1"/>
  <c r="W808" i="3" s="1"/>
  <c r="L804" i="3"/>
  <c r="L803" i="3"/>
  <c r="L802" i="3"/>
  <c r="L800" i="3"/>
  <c r="W818" i="3" l="1"/>
  <c r="W817" i="3" s="1"/>
  <c r="V832" i="3"/>
  <c r="W832" i="3" s="1"/>
  <c r="W825" i="3"/>
  <c r="W824" i="3" s="1"/>
  <c r="V779" i="3"/>
  <c r="W778" i="3" s="1"/>
  <c r="W777" i="3" s="1"/>
  <c r="U763" i="3" l="1"/>
  <c r="L763" i="3"/>
  <c r="U741" i="3"/>
  <c r="V740" i="3" s="1"/>
  <c r="L741" i="3"/>
  <c r="L740" i="3"/>
  <c r="U757" i="3"/>
  <c r="V756" i="3" s="1"/>
  <c r="L757" i="3"/>
  <c r="L756" i="3"/>
  <c r="U536" i="3"/>
  <c r="V536" i="3" s="1"/>
  <c r="W536" i="3" s="1"/>
  <c r="U649" i="3"/>
  <c r="V649" i="3" s="1"/>
  <c r="W649" i="3" s="1"/>
  <c r="L650" i="3"/>
  <c r="L648" i="3"/>
  <c r="L646" i="3"/>
  <c r="U729" i="3" l="1"/>
  <c r="L729" i="3"/>
  <c r="U728" i="3"/>
  <c r="L728" i="3"/>
  <c r="U727" i="3"/>
  <c r="L727" i="3"/>
  <c r="U722" i="3"/>
  <c r="L722" i="3"/>
  <c r="U721" i="3"/>
  <c r="L721" i="3"/>
  <c r="U720" i="3"/>
  <c r="L720" i="3"/>
  <c r="U719" i="3"/>
  <c r="L719" i="3"/>
  <c r="U718" i="3"/>
  <c r="L718" i="3"/>
  <c r="L658" i="3"/>
  <c r="U657" i="3"/>
  <c r="V657" i="3" s="1"/>
  <c r="W657" i="3" s="1"/>
  <c r="L652" i="3"/>
  <c r="U494" i="3"/>
  <c r="L494" i="3"/>
  <c r="U491" i="3"/>
  <c r="L491" i="3"/>
  <c r="U488" i="3"/>
  <c r="L488" i="3"/>
  <c r="U519" i="3"/>
  <c r="L519" i="3"/>
  <c r="U518" i="3"/>
  <c r="L518" i="3"/>
  <c r="U517" i="3"/>
  <c r="V516" i="3" s="1"/>
  <c r="L517" i="3"/>
  <c r="U515" i="3"/>
  <c r="L515" i="3"/>
  <c r="U514" i="3"/>
  <c r="L514" i="3"/>
  <c r="U513" i="3"/>
  <c r="L513" i="3"/>
  <c r="U510" i="3"/>
  <c r="L510" i="3"/>
  <c r="U511" i="3"/>
  <c r="L511" i="3"/>
  <c r="U507" i="3"/>
  <c r="L507" i="3"/>
  <c r="U505" i="3"/>
  <c r="L505" i="3"/>
  <c r="L516" i="3"/>
  <c r="L512" i="3"/>
  <c r="U509" i="3"/>
  <c r="L509" i="3"/>
  <c r="L508" i="3"/>
  <c r="U506" i="3"/>
  <c r="L506" i="3"/>
  <c r="U504" i="3"/>
  <c r="L504" i="3"/>
  <c r="U503" i="3"/>
  <c r="L503" i="3"/>
  <c r="U502" i="3"/>
  <c r="L502" i="3"/>
  <c r="L501" i="3"/>
  <c r="L500" i="3"/>
  <c r="V501" i="3" l="1"/>
  <c r="V717" i="3"/>
  <c r="W716" i="3" s="1"/>
  <c r="V726" i="3"/>
  <c r="V512" i="3"/>
  <c r="V508" i="3"/>
  <c r="W500" i="3" s="1"/>
  <c r="W499" i="3" l="1"/>
  <c r="U313" i="3" l="1"/>
  <c r="L313" i="3"/>
  <c r="L520" i="3"/>
  <c r="L498" i="3"/>
  <c r="U316" i="3" l="1"/>
  <c r="L316" i="3"/>
  <c r="U315" i="3"/>
  <c r="L315" i="3"/>
  <c r="L314" i="3"/>
  <c r="U312" i="3"/>
  <c r="L312" i="3"/>
  <c r="U311" i="3"/>
  <c r="L311" i="3"/>
  <c r="L310" i="3"/>
  <c r="U309" i="3"/>
  <c r="L309" i="3"/>
  <c r="U308" i="3"/>
  <c r="L308" i="3"/>
  <c r="U307" i="3"/>
  <c r="L307" i="3"/>
  <c r="U306" i="3"/>
  <c r="L306" i="3"/>
  <c r="L305" i="3"/>
  <c r="U304" i="3"/>
  <c r="L304" i="3"/>
  <c r="U303" i="3"/>
  <c r="L303" i="3"/>
  <c r="U302" i="3"/>
  <c r="L302" i="3"/>
  <c r="U301" i="3"/>
  <c r="L301" i="3"/>
  <c r="U300" i="3"/>
  <c r="L300" i="3"/>
  <c r="L299" i="3"/>
  <c r="U586" i="3"/>
  <c r="V586" i="3" s="1"/>
  <c r="W586" i="3" s="1"/>
  <c r="U585" i="3"/>
  <c r="V585" i="3" s="1"/>
  <c r="W585" i="3" s="1"/>
  <c r="L440" i="3"/>
  <c r="U439" i="3"/>
  <c r="L439" i="3"/>
  <c r="L438" i="3"/>
  <c r="L437" i="3"/>
  <c r="U469" i="3"/>
  <c r="V468" i="3" s="1"/>
  <c r="L469" i="3"/>
  <c r="L468" i="3"/>
  <c r="U327" i="3"/>
  <c r="L327" i="3"/>
  <c r="L540" i="3"/>
  <c r="U539" i="3"/>
  <c r="V539" i="3" s="1"/>
  <c r="W539" i="3" s="1"/>
  <c r="L461" i="3"/>
  <c r="L456" i="3"/>
  <c r="L444" i="3"/>
  <c r="U645" i="3"/>
  <c r="V645" i="3" s="1"/>
  <c r="W645" i="3" s="1"/>
  <c r="U644" i="3"/>
  <c r="V644" i="3" s="1"/>
  <c r="W644" i="3" s="1"/>
  <c r="U643" i="3"/>
  <c r="V643" i="3" s="1"/>
  <c r="W643" i="3" s="1"/>
  <c r="U642" i="3"/>
  <c r="V642" i="3" s="1"/>
  <c r="W642" i="3" s="1"/>
  <c r="U641" i="3"/>
  <c r="V641" i="3" s="1"/>
  <c r="W641" i="3" s="1"/>
  <c r="U640" i="3"/>
  <c r="V640" i="3" s="1"/>
  <c r="W640" i="3" s="1"/>
  <c r="U639" i="3"/>
  <c r="V639" i="3" s="1"/>
  <c r="W639" i="3" s="1"/>
  <c r="U638" i="3"/>
  <c r="V638" i="3" s="1"/>
  <c r="W638" i="3" s="1"/>
  <c r="U637" i="3"/>
  <c r="V637" i="3" s="1"/>
  <c r="W637" i="3" s="1"/>
  <c r="L635" i="3"/>
  <c r="U634" i="3"/>
  <c r="V634" i="3" s="1"/>
  <c r="W634" i="3" s="1"/>
  <c r="U633" i="3"/>
  <c r="V633" i="3" s="1"/>
  <c r="W633" i="3" s="1"/>
  <c r="U632" i="3"/>
  <c r="V632" i="3" s="1"/>
  <c r="W632" i="3" s="1"/>
  <c r="L630" i="3"/>
  <c r="U629" i="3"/>
  <c r="V629" i="3" s="1"/>
  <c r="W629" i="3" s="1"/>
  <c r="U628" i="3"/>
  <c r="V628" i="3" s="1"/>
  <c r="W628" i="3" s="1"/>
  <c r="U627" i="3"/>
  <c r="V627" i="3" s="1"/>
  <c r="W627" i="3" s="1"/>
  <c r="L625" i="3"/>
  <c r="U624" i="3"/>
  <c r="V624" i="3" s="1"/>
  <c r="W624" i="3" s="1"/>
  <c r="L622" i="3"/>
  <c r="U621" i="3"/>
  <c r="V621" i="3" s="1"/>
  <c r="W621" i="3" s="1"/>
  <c r="U620" i="3"/>
  <c r="V620" i="3" s="1"/>
  <c r="W620" i="3" s="1"/>
  <c r="U619" i="3"/>
  <c r="V619" i="3" s="1"/>
  <c r="W619" i="3" s="1"/>
  <c r="L617" i="3"/>
  <c r="U616" i="3"/>
  <c r="V616" i="3" s="1"/>
  <c r="W616" i="3" s="1"/>
  <c r="U615" i="3"/>
  <c r="V615" i="3" s="1"/>
  <c r="W615" i="3" s="1"/>
  <c r="U614" i="3"/>
  <c r="V614" i="3" s="1"/>
  <c r="W614" i="3" s="1"/>
  <c r="L612" i="3"/>
  <c r="U611" i="3"/>
  <c r="V611" i="3" s="1"/>
  <c r="W611" i="3" s="1"/>
  <c r="U610" i="3"/>
  <c r="V610" i="3" s="1"/>
  <c r="W610" i="3" s="1"/>
  <c r="U609" i="3"/>
  <c r="V609" i="3" s="1"/>
  <c r="W609" i="3" s="1"/>
  <c r="U608" i="3"/>
  <c r="V608" i="3" s="1"/>
  <c r="W608" i="3" s="1"/>
  <c r="L606" i="3"/>
  <c r="U605" i="3"/>
  <c r="V605" i="3" s="1"/>
  <c r="W605" i="3" s="1"/>
  <c r="U604" i="3"/>
  <c r="V604" i="3" s="1"/>
  <c r="W604" i="3" s="1"/>
  <c r="U603" i="3"/>
  <c r="V603" i="3" s="1"/>
  <c r="W603" i="3" s="1"/>
  <c r="L601" i="3"/>
  <c r="U600" i="3"/>
  <c r="V600" i="3" s="1"/>
  <c r="W600" i="3" s="1"/>
  <c r="U599" i="3"/>
  <c r="V599" i="3" s="1"/>
  <c r="W599" i="3" s="1"/>
  <c r="U598" i="3"/>
  <c r="V598" i="3" s="1"/>
  <c r="W598" i="3" s="1"/>
  <c r="U597" i="3"/>
  <c r="V597" i="3" s="1"/>
  <c r="W597" i="3" s="1"/>
  <c r="U596" i="3"/>
  <c r="V596" i="3" s="1"/>
  <c r="W596" i="3" s="1"/>
  <c r="U595" i="3"/>
  <c r="V595" i="3" s="1"/>
  <c r="W595" i="3" s="1"/>
  <c r="U594" i="3"/>
  <c r="V594" i="3" s="1"/>
  <c r="W594" i="3" s="1"/>
  <c r="L592" i="3"/>
  <c r="L590" i="3"/>
  <c r="U589" i="3"/>
  <c r="V589" i="3" s="1"/>
  <c r="W589" i="3" s="1"/>
  <c r="L587" i="3"/>
  <c r="U584" i="3"/>
  <c r="V584" i="3" s="1"/>
  <c r="W584" i="3" s="1"/>
  <c r="U583" i="3"/>
  <c r="V583" i="3" s="1"/>
  <c r="W583" i="3" s="1"/>
  <c r="U582" i="3"/>
  <c r="V582" i="3" s="1"/>
  <c r="W582" i="3" s="1"/>
  <c r="U581" i="3"/>
  <c r="V581" i="3" s="1"/>
  <c r="W581" i="3" s="1"/>
  <c r="U580" i="3"/>
  <c r="V580" i="3" s="1"/>
  <c r="W580" i="3" s="1"/>
  <c r="U579" i="3"/>
  <c r="V579" i="3" s="1"/>
  <c r="W579" i="3" s="1"/>
  <c r="U578" i="3"/>
  <c r="V578" i="3" s="1"/>
  <c r="W578" i="3" s="1"/>
  <c r="U577" i="3"/>
  <c r="V577" i="3" s="1"/>
  <c r="W577" i="3" s="1"/>
  <c r="U576" i="3"/>
  <c r="V576" i="3" s="1"/>
  <c r="W576" i="3" s="1"/>
  <c r="U575" i="3"/>
  <c r="V575" i="3" s="1"/>
  <c r="W575" i="3" s="1"/>
  <c r="U574" i="3"/>
  <c r="V574" i="3" s="1"/>
  <c r="W574" i="3" s="1"/>
  <c r="L572" i="3"/>
  <c r="U571" i="3"/>
  <c r="V571" i="3" s="1"/>
  <c r="W571" i="3" s="1"/>
  <c r="L569" i="3"/>
  <c r="U568" i="3"/>
  <c r="V568" i="3" s="1"/>
  <c r="W568" i="3" s="1"/>
  <c r="L566" i="3"/>
  <c r="U565" i="3"/>
  <c r="V565" i="3" s="1"/>
  <c r="W565" i="3" s="1"/>
  <c r="L563" i="3"/>
  <c r="U562" i="3"/>
  <c r="V562" i="3" s="1"/>
  <c r="W562" i="3" s="1"/>
  <c r="L556" i="3"/>
  <c r="U555" i="3"/>
  <c r="V555" i="3" s="1"/>
  <c r="W555" i="3" s="1"/>
  <c r="L553" i="3"/>
  <c r="U552" i="3"/>
  <c r="V552" i="3" s="1"/>
  <c r="W552" i="3" s="1"/>
  <c r="L550" i="3"/>
  <c r="U549" i="3"/>
  <c r="V549" i="3" s="1"/>
  <c r="W549" i="3" s="1"/>
  <c r="L547" i="3"/>
  <c r="U546" i="3"/>
  <c r="V546" i="3" s="1"/>
  <c r="W546" i="3" s="1"/>
  <c r="U545" i="3"/>
  <c r="V545" i="3" s="1"/>
  <c r="W545" i="3" s="1"/>
  <c r="L537" i="3"/>
  <c r="U535" i="3"/>
  <c r="V535" i="3" s="1"/>
  <c r="W535" i="3" s="1"/>
  <c r="L533" i="3"/>
  <c r="L531" i="3"/>
  <c r="U530" i="3"/>
  <c r="V530" i="3" s="1"/>
  <c r="W530" i="3" s="1"/>
  <c r="U529" i="3"/>
  <c r="V529" i="3" s="1"/>
  <c r="W529" i="3" s="1"/>
  <c r="U528" i="3"/>
  <c r="V528" i="3" s="1"/>
  <c r="W528" i="3" s="1"/>
  <c r="U527" i="3"/>
  <c r="V527" i="3" s="1"/>
  <c r="W527" i="3" s="1"/>
  <c r="U526" i="3"/>
  <c r="V526" i="3" s="1"/>
  <c r="W526" i="3" s="1"/>
  <c r="U525" i="3"/>
  <c r="V525" i="3" s="1"/>
  <c r="W525" i="3" s="1"/>
  <c r="U524" i="3"/>
  <c r="V524" i="3" s="1"/>
  <c r="W524" i="3" s="1"/>
  <c r="L496" i="3"/>
  <c r="U495" i="3"/>
  <c r="V493" i="3" s="1"/>
  <c r="L495" i="3"/>
  <c r="L493" i="3"/>
  <c r="U492" i="3"/>
  <c r="V490" i="3" s="1"/>
  <c r="L492" i="3"/>
  <c r="L490" i="3"/>
  <c r="U489" i="3"/>
  <c r="V487" i="3" s="1"/>
  <c r="L489" i="3"/>
  <c r="L487" i="3"/>
  <c r="U486" i="3"/>
  <c r="L486" i="3"/>
  <c r="U485" i="3"/>
  <c r="L485" i="3"/>
  <c r="U484" i="3"/>
  <c r="L484" i="3"/>
  <c r="U483" i="3"/>
  <c r="L483" i="3"/>
  <c r="L482" i="3"/>
  <c r="L481" i="3"/>
  <c r="L480" i="3"/>
  <c r="L479" i="3"/>
  <c r="L477" i="3"/>
  <c r="L476" i="3"/>
  <c r="L475" i="3"/>
  <c r="L474" i="3"/>
  <c r="L472" i="3"/>
  <c r="L470" i="3"/>
  <c r="U467" i="3"/>
  <c r="V466" i="3" s="1"/>
  <c r="L467" i="3"/>
  <c r="L466" i="3"/>
  <c r="U465" i="3"/>
  <c r="V464" i="3" s="1"/>
  <c r="L465" i="3"/>
  <c r="L464" i="3"/>
  <c r="U463" i="3"/>
  <c r="V462" i="3" s="1"/>
  <c r="L463" i="3"/>
  <c r="L462" i="3"/>
  <c r="L459" i="3"/>
  <c r="U458" i="3"/>
  <c r="V457" i="3" s="1"/>
  <c r="W456" i="3" s="1"/>
  <c r="L458" i="3"/>
  <c r="L457" i="3"/>
  <c r="L454" i="3"/>
  <c r="U453" i="3"/>
  <c r="L453" i="3"/>
  <c r="U452" i="3"/>
  <c r="L452" i="3"/>
  <c r="L451" i="3"/>
  <c r="U450" i="3"/>
  <c r="L450" i="3"/>
  <c r="U449" i="3"/>
  <c r="L449" i="3"/>
  <c r="L448" i="3"/>
  <c r="U447" i="3"/>
  <c r="L447" i="3"/>
  <c r="U446" i="3"/>
  <c r="L446" i="3"/>
  <c r="L445" i="3"/>
  <c r="L442" i="3"/>
  <c r="L435" i="3"/>
  <c r="U434" i="3"/>
  <c r="V433" i="3" s="1"/>
  <c r="L434" i="3"/>
  <c r="L433" i="3"/>
  <c r="U432" i="3"/>
  <c r="L432" i="3"/>
  <c r="U431" i="3"/>
  <c r="L431" i="3"/>
  <c r="L430" i="3"/>
  <c r="U429" i="3"/>
  <c r="V428" i="3" s="1"/>
  <c r="L429" i="3"/>
  <c r="L428" i="3"/>
  <c r="L427" i="3"/>
  <c r="L425" i="3"/>
  <c r="U424" i="3"/>
  <c r="V423" i="3" s="1"/>
  <c r="L424" i="3"/>
  <c r="L423" i="3"/>
  <c r="U422" i="3"/>
  <c r="V421" i="3" s="1"/>
  <c r="L422" i="3"/>
  <c r="L421" i="3"/>
  <c r="U420" i="3"/>
  <c r="L420" i="3"/>
  <c r="U419" i="3"/>
  <c r="L419" i="3"/>
  <c r="U418" i="3"/>
  <c r="L418" i="3"/>
  <c r="L417" i="3"/>
  <c r="U416" i="3"/>
  <c r="L416" i="3"/>
  <c r="U415" i="3"/>
  <c r="L415" i="3"/>
  <c r="U414" i="3"/>
  <c r="L414" i="3"/>
  <c r="L413" i="3"/>
  <c r="U412" i="3"/>
  <c r="L412" i="3"/>
  <c r="U411" i="3"/>
  <c r="L411" i="3"/>
  <c r="U410" i="3"/>
  <c r="L410" i="3"/>
  <c r="L409" i="3"/>
  <c r="U408" i="3"/>
  <c r="V407" i="3" s="1"/>
  <c r="L408" i="3"/>
  <c r="L407" i="3"/>
  <c r="L406" i="3"/>
  <c r="L404" i="3"/>
  <c r="V299" i="3" l="1"/>
  <c r="V310" i="3"/>
  <c r="W461" i="3"/>
  <c r="V305" i="3"/>
  <c r="V314" i="3"/>
  <c r="V438" i="3"/>
  <c r="V448" i="3"/>
  <c r="V451" i="3"/>
  <c r="W455" i="3"/>
  <c r="V482" i="3"/>
  <c r="V409" i="3"/>
  <c r="V430" i="3"/>
  <c r="W427" i="3" s="1"/>
  <c r="W426" i="3" s="1"/>
  <c r="T476" i="3" s="1"/>
  <c r="U476" i="3" s="1"/>
  <c r="V475" i="3" s="1"/>
  <c r="W474" i="3" s="1"/>
  <c r="W473" i="3" s="1"/>
  <c r="V417" i="3"/>
  <c r="V445" i="3"/>
  <c r="V413" i="3"/>
  <c r="W437" i="3" l="1"/>
  <c r="W436" i="3" s="1"/>
  <c r="W444" i="3"/>
  <c r="W443" i="3" s="1"/>
  <c r="W460" i="3"/>
  <c r="W406" i="3"/>
  <c r="W405" i="3" s="1"/>
  <c r="T481" i="3" s="1"/>
  <c r="U481" i="3" s="1"/>
  <c r="V480" i="3" s="1"/>
  <c r="W479" i="3" s="1"/>
  <c r="W478" i="3" s="1"/>
  <c r="U355" i="3" l="1"/>
  <c r="V354" i="3" s="1"/>
  <c r="L355" i="3"/>
  <c r="L354" i="3"/>
  <c r="L199" i="3"/>
  <c r="U198" i="3"/>
  <c r="V197" i="3" s="1"/>
  <c r="W196" i="3" s="1"/>
  <c r="W195" i="3" s="1"/>
  <c r="L198" i="3"/>
  <c r="L197" i="3"/>
  <c r="L196" i="3"/>
  <c r="L270" i="3"/>
  <c r="U269" i="3"/>
  <c r="V268" i="3" s="1"/>
  <c r="W267" i="3" s="1"/>
  <c r="W266" i="3" s="1"/>
  <c r="L269" i="3"/>
  <c r="L268" i="3"/>
  <c r="L267" i="3"/>
  <c r="U253" i="3"/>
  <c r="V252" i="3" s="1"/>
  <c r="L253" i="3"/>
  <c r="U251" i="3"/>
  <c r="V250" i="3" s="1"/>
  <c r="W249" i="3" s="1"/>
  <c r="L251" i="3"/>
  <c r="L250" i="3"/>
  <c r="L194" i="3"/>
  <c r="U193" i="3"/>
  <c r="V192" i="3" s="1"/>
  <c r="W191" i="3" s="1"/>
  <c r="W190" i="3" s="1"/>
  <c r="L193" i="3"/>
  <c r="L192" i="3"/>
  <c r="L191" i="3"/>
  <c r="U151" i="3"/>
  <c r="L151" i="3"/>
  <c r="U150" i="3"/>
  <c r="L150" i="3"/>
  <c r="U148" i="3"/>
  <c r="V147" i="3" s="1"/>
  <c r="L148" i="3"/>
  <c r="L147" i="3"/>
  <c r="L189" i="3"/>
  <c r="U188" i="3"/>
  <c r="V187" i="3" s="1"/>
  <c r="W186" i="3" s="1"/>
  <c r="W185" i="3" s="1"/>
  <c r="L188" i="3"/>
  <c r="L187" i="3"/>
  <c r="L186" i="3"/>
  <c r="L123" i="3"/>
  <c r="U122" i="3"/>
  <c r="V121" i="3" s="1"/>
  <c r="W120" i="3" s="1"/>
  <c r="W119" i="3" s="1"/>
  <c r="L122" i="3"/>
  <c r="L121" i="3"/>
  <c r="L120" i="3"/>
  <c r="U146" i="3"/>
  <c r="L146" i="3"/>
  <c r="U145" i="3"/>
  <c r="L145" i="3"/>
  <c r="L144" i="3"/>
  <c r="U167" i="3"/>
  <c r="L167" i="3"/>
  <c r="U176" i="3"/>
  <c r="L176" i="3"/>
  <c r="U175" i="3"/>
  <c r="L175" i="3"/>
  <c r="L174" i="3"/>
  <c r="U169" i="3"/>
  <c r="L169" i="3"/>
  <c r="U170" i="3"/>
  <c r="L170" i="3"/>
  <c r="U162" i="3"/>
  <c r="L162" i="3"/>
  <c r="U161" i="3"/>
  <c r="L161" i="3"/>
  <c r="L160" i="3"/>
  <c r="U143" i="3"/>
  <c r="L143" i="3"/>
  <c r="U72" i="3"/>
  <c r="V71" i="3" s="1"/>
  <c r="L72" i="3"/>
  <c r="L71" i="3"/>
  <c r="U70" i="3"/>
  <c r="V69" i="3" s="1"/>
  <c r="L70" i="3"/>
  <c r="L69" i="3"/>
  <c r="U68" i="3"/>
  <c r="V67" i="3" s="1"/>
  <c r="L68" i="3"/>
  <c r="L67" i="3"/>
  <c r="U74" i="3"/>
  <c r="V73" i="3" s="1"/>
  <c r="L74" i="3"/>
  <c r="L73" i="3"/>
  <c r="L66" i="3"/>
  <c r="V149" i="3" l="1"/>
  <c r="V144" i="3"/>
  <c r="V160" i="3"/>
  <c r="V174" i="3"/>
  <c r="W66" i="3"/>
  <c r="W65" i="3" s="1"/>
  <c r="L45" i="3" l="1"/>
  <c r="U44" i="3"/>
  <c r="V44" i="3" s="1"/>
  <c r="W44" i="3" s="1"/>
  <c r="L654" i="3"/>
  <c r="U655" i="3"/>
  <c r="V655" i="3" s="1"/>
  <c r="W655" i="3" s="1"/>
  <c r="L656" i="3"/>
  <c r="L660" i="3"/>
  <c r="L662" i="3"/>
  <c r="L663" i="3"/>
  <c r="L664" i="3"/>
  <c r="U664" i="3"/>
  <c r="V663" i="3" s="1"/>
  <c r="L665" i="3"/>
  <c r="L666" i="3"/>
  <c r="U666" i="3"/>
  <c r="V665" i="3" s="1"/>
  <c r="L669" i="3"/>
  <c r="L670" i="3"/>
  <c r="L671" i="3"/>
  <c r="U671" i="3"/>
  <c r="L672" i="3"/>
  <c r="U672" i="3"/>
  <c r="L673" i="3"/>
  <c r="U673" i="3"/>
  <c r="L674" i="3"/>
  <c r="U674" i="3"/>
  <c r="L675" i="3"/>
  <c r="U675" i="3"/>
  <c r="L676" i="3"/>
  <c r="U676" i="3"/>
  <c r="L677" i="3"/>
  <c r="U677" i="3"/>
  <c r="L678" i="3"/>
  <c r="U678" i="3"/>
  <c r="L679" i="3"/>
  <c r="L681" i="3"/>
  <c r="U682" i="3"/>
  <c r="V682" i="3" s="1"/>
  <c r="W682" i="3" s="1"/>
  <c r="L685" i="3"/>
  <c r="U686" i="3"/>
  <c r="V686" i="3" s="1"/>
  <c r="W686" i="3" s="1"/>
  <c r="L691" i="3"/>
  <c r="L693" i="3"/>
  <c r="L694" i="3"/>
  <c r="L695" i="3"/>
  <c r="U695" i="3"/>
  <c r="L696" i="3"/>
  <c r="U696" i="3"/>
  <c r="L697" i="3"/>
  <c r="U697" i="3"/>
  <c r="L698" i="3"/>
  <c r="L700" i="3"/>
  <c r="L702" i="3"/>
  <c r="L703" i="3"/>
  <c r="L704" i="3"/>
  <c r="U704" i="3"/>
  <c r="L705" i="3"/>
  <c r="U705" i="3"/>
  <c r="L706" i="3"/>
  <c r="U706" i="3"/>
  <c r="L707" i="3"/>
  <c r="U707" i="3"/>
  <c r="L708" i="3"/>
  <c r="U708" i="3"/>
  <c r="L709" i="3"/>
  <c r="U709" i="3"/>
  <c r="L710" i="3"/>
  <c r="U710" i="3"/>
  <c r="L711" i="3"/>
  <c r="U711" i="3"/>
  <c r="L712" i="3"/>
  <c r="L714" i="3"/>
  <c r="L716" i="3"/>
  <c r="L717" i="3"/>
  <c r="L723" i="3"/>
  <c r="L725" i="3"/>
  <c r="L726" i="3"/>
  <c r="W725" i="3"/>
  <c r="W724" i="3" s="1"/>
  <c r="L730" i="3"/>
  <c r="V670" i="3" l="1"/>
  <c r="W669" i="3" s="1"/>
  <c r="W668" i="3" s="1"/>
  <c r="V703" i="3"/>
  <c r="W702" i="3" s="1"/>
  <c r="W701" i="3" s="1"/>
  <c r="W715" i="3" s="1"/>
  <c r="V694" i="3"/>
  <c r="W693" i="3" s="1"/>
  <c r="W692" i="3" s="1"/>
  <c r="W662" i="3"/>
  <c r="W661" i="3" s="1"/>
  <c r="U264" i="3" l="1"/>
  <c r="L264" i="3"/>
  <c r="U237" i="3"/>
  <c r="L237" i="3"/>
  <c r="U214" i="3"/>
  <c r="L214" i="3"/>
  <c r="U213" i="3"/>
  <c r="L213" i="3"/>
  <c r="L184" i="3"/>
  <c r="U183" i="3"/>
  <c r="V182" i="3" s="1"/>
  <c r="L183" i="3"/>
  <c r="L182" i="3"/>
  <c r="L181" i="3"/>
  <c r="U139" i="3"/>
  <c r="V138" i="3" s="1"/>
  <c r="L139" i="3"/>
  <c r="L133" i="3"/>
  <c r="U132" i="3"/>
  <c r="V131" i="3" s="1"/>
  <c r="W130" i="3" s="1"/>
  <c r="W129" i="3" s="1"/>
  <c r="L132" i="3"/>
  <c r="L131" i="3"/>
  <c r="L130" i="3"/>
  <c r="U87" i="3"/>
  <c r="L87" i="3"/>
  <c r="U83" i="3"/>
  <c r="L83" i="3"/>
  <c r="U82" i="3"/>
  <c r="L82" i="3"/>
  <c r="U81" i="3"/>
  <c r="L81" i="3"/>
  <c r="L80" i="3"/>
  <c r="U79" i="3"/>
  <c r="V78" i="3" s="1"/>
  <c r="L79" i="3"/>
  <c r="L78" i="3"/>
  <c r="U95" i="3"/>
  <c r="L95" i="3"/>
  <c r="L94" i="3"/>
  <c r="L798" i="3"/>
  <c r="U797" i="3"/>
  <c r="V796" i="3" s="1"/>
  <c r="W795" i="3" s="1"/>
  <c r="W794" i="3" s="1"/>
  <c r="L797" i="3"/>
  <c r="L796" i="3"/>
  <c r="L795" i="3"/>
  <c r="L365" i="3"/>
  <c r="U364" i="3"/>
  <c r="V363" i="3" s="1"/>
  <c r="L364" i="3"/>
  <c r="L363" i="3"/>
  <c r="L362" i="3"/>
  <c r="W181" i="3" l="1"/>
  <c r="W180" i="3" s="1"/>
  <c r="V80" i="3"/>
  <c r="V94" i="3"/>
  <c r="W362" i="3"/>
  <c r="W361" i="3" s="1"/>
  <c r="L254" i="3" l="1"/>
  <c r="L252" i="3"/>
  <c r="L249" i="3"/>
  <c r="W248" i="3" l="1"/>
  <c r="T298" i="3" s="1"/>
  <c r="U103" i="3" l="1"/>
  <c r="V103" i="3" s="1"/>
  <c r="W103" i="3" s="1"/>
  <c r="U86" i="3"/>
  <c r="L86" i="3"/>
  <c r="U85" i="3"/>
  <c r="L85" i="3"/>
  <c r="L84" i="3"/>
  <c r="U839" i="3"/>
  <c r="V839" i="3" s="1"/>
  <c r="L838" i="3"/>
  <c r="L793" i="3"/>
  <c r="U792" i="3"/>
  <c r="V791" i="3" s="1"/>
  <c r="W790" i="3" s="1"/>
  <c r="W789" i="3" s="1"/>
  <c r="L792" i="3"/>
  <c r="L791" i="3"/>
  <c r="L790" i="3"/>
  <c r="L776" i="3"/>
  <c r="U775" i="3"/>
  <c r="L775" i="3"/>
  <c r="U774" i="3"/>
  <c r="L774" i="3"/>
  <c r="U773" i="3"/>
  <c r="L773" i="3"/>
  <c r="U772" i="3"/>
  <c r="L772" i="3"/>
  <c r="U771" i="3"/>
  <c r="L771" i="3"/>
  <c r="U770" i="3"/>
  <c r="L770" i="3"/>
  <c r="U769" i="3"/>
  <c r="L769" i="3"/>
  <c r="U768" i="3"/>
  <c r="L768" i="3"/>
  <c r="L767" i="3"/>
  <c r="L766" i="3"/>
  <c r="L764" i="3"/>
  <c r="U762" i="3"/>
  <c r="V761" i="3" s="1"/>
  <c r="L762" i="3"/>
  <c r="L761" i="3"/>
  <c r="L760" i="3"/>
  <c r="L758" i="3"/>
  <c r="V754" i="3"/>
  <c r="L755" i="3"/>
  <c r="L754" i="3"/>
  <c r="L753" i="3"/>
  <c r="L751" i="3"/>
  <c r="U750" i="3"/>
  <c r="V749" i="3" s="1"/>
  <c r="W748" i="3" s="1"/>
  <c r="W747" i="3" s="1"/>
  <c r="L750" i="3"/>
  <c r="L749" i="3"/>
  <c r="L748" i="3"/>
  <c r="L746" i="3"/>
  <c r="L744" i="3"/>
  <c r="U743" i="3"/>
  <c r="V742" i="3" s="1"/>
  <c r="L743" i="3"/>
  <c r="L742" i="3"/>
  <c r="L739" i="3"/>
  <c r="L737" i="3"/>
  <c r="U736" i="3"/>
  <c r="V735" i="3" s="1"/>
  <c r="W734" i="3" s="1"/>
  <c r="W733" i="3" s="1"/>
  <c r="L736" i="3"/>
  <c r="L735" i="3"/>
  <c r="L734" i="3"/>
  <c r="L732" i="3"/>
  <c r="U290" i="3"/>
  <c r="L290" i="3"/>
  <c r="U289" i="3"/>
  <c r="L289" i="3"/>
  <c r="U288" i="3"/>
  <c r="L288" i="3"/>
  <c r="U284" i="3"/>
  <c r="L284" i="3"/>
  <c r="U283" i="3"/>
  <c r="L283" i="3"/>
  <c r="U282" i="3"/>
  <c r="L282" i="3"/>
  <c r="U281" i="3"/>
  <c r="L281" i="3"/>
  <c r="U277" i="3"/>
  <c r="L277" i="3"/>
  <c r="U276" i="3"/>
  <c r="L276" i="3"/>
  <c r="U275" i="3"/>
  <c r="L275" i="3"/>
  <c r="U274" i="3"/>
  <c r="L274" i="3"/>
  <c r="L273" i="3"/>
  <c r="L272" i="3"/>
  <c r="L265" i="3"/>
  <c r="U263" i="3"/>
  <c r="L263" i="3"/>
  <c r="L262" i="3"/>
  <c r="L261" i="3"/>
  <c r="L259" i="3"/>
  <c r="U242" i="3"/>
  <c r="L242" i="3"/>
  <c r="U241" i="3"/>
  <c r="L241" i="3"/>
  <c r="U239" i="3"/>
  <c r="L239" i="3"/>
  <c r="U236" i="3"/>
  <c r="L236" i="3"/>
  <c r="W739" i="3" l="1"/>
  <c r="W738" i="3" s="1"/>
  <c r="V262" i="3"/>
  <c r="W261" i="3" s="1"/>
  <c r="W260" i="3" s="1"/>
  <c r="W839" i="3"/>
  <c r="W760" i="3"/>
  <c r="W759" i="3" s="1"/>
  <c r="W753" i="3"/>
  <c r="W752" i="3" s="1"/>
  <c r="V84" i="3"/>
  <c r="V767" i="3"/>
  <c r="W766" i="3" s="1"/>
  <c r="W765" i="3" s="1"/>
  <c r="V273" i="3"/>
  <c r="U233" i="3"/>
  <c r="L233" i="3"/>
  <c r="Q232" i="3"/>
  <c r="U231" i="3"/>
  <c r="L231" i="3"/>
  <c r="Q230" i="3"/>
  <c r="U229" i="3"/>
  <c r="L229" i="3"/>
  <c r="U225" i="3"/>
  <c r="L225" i="3"/>
  <c r="U205" i="3"/>
  <c r="U207" i="3"/>
  <c r="U220" i="3"/>
  <c r="U223" i="3"/>
  <c r="L223" i="3"/>
  <c r="U222" i="3"/>
  <c r="L222" i="3"/>
  <c r="U221" i="3"/>
  <c r="L221" i="3"/>
  <c r="L224" i="3"/>
  <c r="U224" i="3"/>
  <c r="U218" i="3"/>
  <c r="L218" i="3"/>
  <c r="U217" i="3"/>
  <c r="L217" i="3"/>
  <c r="U216" i="3"/>
  <c r="L216" i="3"/>
  <c r="U215" i="3"/>
  <c r="L215" i="3"/>
  <c r="U212" i="3"/>
  <c r="L212" i="3"/>
  <c r="Q156" i="3"/>
  <c r="U209" i="3"/>
  <c r="L209" i="3"/>
  <c r="U210" i="3"/>
  <c r="L210" i="3"/>
  <c r="U208" i="3"/>
  <c r="L208" i="3"/>
  <c r="U206" i="3"/>
  <c r="L206" i="3"/>
  <c r="U399" i="3" l="1"/>
  <c r="L399" i="3"/>
  <c r="L398" i="3"/>
  <c r="U401" i="3"/>
  <c r="V400" i="3" s="1"/>
  <c r="L401" i="3"/>
  <c r="L400" i="3"/>
  <c r="U386" i="3"/>
  <c r="L386" i="3"/>
  <c r="U385" i="3"/>
  <c r="L385" i="3"/>
  <c r="L384" i="3"/>
  <c r="L402" i="3"/>
  <c r="U397" i="3"/>
  <c r="L397" i="3"/>
  <c r="L396" i="3"/>
  <c r="U395" i="3"/>
  <c r="L395" i="3"/>
  <c r="U394" i="3"/>
  <c r="L394" i="3"/>
  <c r="L393" i="3"/>
  <c r="U392" i="3"/>
  <c r="L392" i="3"/>
  <c r="U391" i="3"/>
  <c r="L391" i="3"/>
  <c r="L390" i="3"/>
  <c r="L389" i="3"/>
  <c r="L387" i="3"/>
  <c r="U383" i="3"/>
  <c r="L383" i="3"/>
  <c r="L382" i="3"/>
  <c r="U381" i="3"/>
  <c r="L381" i="3"/>
  <c r="L380" i="3"/>
  <c r="U379" i="3"/>
  <c r="L379" i="3"/>
  <c r="L378" i="3"/>
  <c r="L377" i="3"/>
  <c r="U334" i="3"/>
  <c r="L334" i="3"/>
  <c r="U333" i="3"/>
  <c r="L333" i="3"/>
  <c r="L332" i="3"/>
  <c r="U331" i="3"/>
  <c r="L331" i="3"/>
  <c r="U330" i="3"/>
  <c r="L330" i="3"/>
  <c r="L329" i="3"/>
  <c r="U336" i="3"/>
  <c r="L336" i="3"/>
  <c r="L338" i="3"/>
  <c r="U337" i="3"/>
  <c r="L337" i="3"/>
  <c r="L335" i="3"/>
  <c r="U328" i="3"/>
  <c r="V326" i="3" s="1"/>
  <c r="L328" i="3"/>
  <c r="L326" i="3"/>
  <c r="U325" i="3"/>
  <c r="L325" i="3"/>
  <c r="L324" i="3"/>
  <c r="U323" i="3"/>
  <c r="L323" i="3"/>
  <c r="L322" i="3"/>
  <c r="L321" i="3"/>
  <c r="L375" i="3"/>
  <c r="L367" i="3"/>
  <c r="U374" i="3"/>
  <c r="L374" i="3"/>
  <c r="U373" i="3"/>
  <c r="L373" i="3"/>
  <c r="L372" i="3"/>
  <c r="U371" i="3"/>
  <c r="V370" i="3" s="1"/>
  <c r="L371" i="3"/>
  <c r="L370" i="3"/>
  <c r="L369" i="3"/>
  <c r="L360" i="3"/>
  <c r="U348" i="3"/>
  <c r="L348" i="3"/>
  <c r="L347" i="3"/>
  <c r="U258" i="3"/>
  <c r="L258" i="3"/>
  <c r="U232" i="3"/>
  <c r="L232" i="3"/>
  <c r="U246" i="3"/>
  <c r="L246" i="3"/>
  <c r="U245" i="3"/>
  <c r="L245" i="3"/>
  <c r="U244" i="3"/>
  <c r="L244" i="3"/>
  <c r="L243" i="3"/>
  <c r="U238" i="3"/>
  <c r="L238" i="3"/>
  <c r="U235" i="3"/>
  <c r="L235" i="3"/>
  <c r="L234" i="3"/>
  <c r="U230" i="3"/>
  <c r="L230" i="3"/>
  <c r="U228" i="3"/>
  <c r="L228" i="3"/>
  <c r="L227" i="3"/>
  <c r="U226" i="3"/>
  <c r="V219" i="3" s="1"/>
  <c r="L226" i="3"/>
  <c r="L220" i="3"/>
  <c r="L219" i="3"/>
  <c r="V240" i="3"/>
  <c r="L240" i="3"/>
  <c r="L207" i="3"/>
  <c r="L205" i="3"/>
  <c r="L179" i="3"/>
  <c r="U178" i="3"/>
  <c r="V177" i="3" s="1"/>
  <c r="W173" i="3" s="1"/>
  <c r="L178" i="3"/>
  <c r="L177" i="3"/>
  <c r="L173" i="3"/>
  <c r="L158" i="3"/>
  <c r="U159" i="3"/>
  <c r="L159" i="3"/>
  <c r="L128" i="3"/>
  <c r="U127" i="3"/>
  <c r="V126" i="3" s="1"/>
  <c r="W125" i="3" s="1"/>
  <c r="W124" i="3" s="1"/>
  <c r="L127" i="3"/>
  <c r="L126" i="3"/>
  <c r="L125" i="3"/>
  <c r="L118" i="3"/>
  <c r="U101" i="3"/>
  <c r="V101" i="3" s="1"/>
  <c r="W101" i="3" s="1"/>
  <c r="U91" i="3"/>
  <c r="L91" i="3"/>
  <c r="U89" i="3"/>
  <c r="L89" i="3"/>
  <c r="L33" i="3"/>
  <c r="W32" i="3"/>
  <c r="V32" i="3"/>
  <c r="U32" i="3"/>
  <c r="U54" i="3"/>
  <c r="V54" i="3" s="1"/>
  <c r="W54" i="3" s="1"/>
  <c r="L53" i="3"/>
  <c r="U52" i="3"/>
  <c r="V52" i="3" s="1"/>
  <c r="W52" i="3" s="1"/>
  <c r="L51" i="3"/>
  <c r="U50" i="3"/>
  <c r="V50" i="3" s="1"/>
  <c r="W50" i="3" s="1"/>
  <c r="L49" i="3"/>
  <c r="W48" i="3"/>
  <c r="V48" i="3"/>
  <c r="U48" i="3"/>
  <c r="L43" i="3"/>
  <c r="U42" i="3"/>
  <c r="V42" i="3" s="1"/>
  <c r="W42" i="3" s="1"/>
  <c r="L41" i="3"/>
  <c r="U40" i="3"/>
  <c r="V40" i="3" s="1"/>
  <c r="W40" i="3" s="1"/>
  <c r="L39" i="3"/>
  <c r="U38" i="3"/>
  <c r="V38" i="3" s="1"/>
  <c r="W38" i="3" s="1"/>
  <c r="L37" i="3"/>
  <c r="U36" i="3"/>
  <c r="V36" i="3" s="1"/>
  <c r="W36" i="3" s="1"/>
  <c r="L35" i="3"/>
  <c r="U34" i="3"/>
  <c r="V34" i="3" s="1"/>
  <c r="W34" i="3" s="1"/>
  <c r="V234" i="3" l="1"/>
  <c r="V227" i="3"/>
  <c r="V158" i="3"/>
  <c r="V398" i="3"/>
  <c r="V384" i="3"/>
  <c r="V335" i="3"/>
  <c r="V329" i="3"/>
  <c r="V332" i="3"/>
  <c r="V393" i="3"/>
  <c r="V396" i="3"/>
  <c r="V390" i="3"/>
  <c r="V382" i="3"/>
  <c r="V378" i="3"/>
  <c r="V380" i="3"/>
  <c r="V322" i="3"/>
  <c r="V324" i="3"/>
  <c r="V372" i="3"/>
  <c r="W369" i="3" s="1"/>
  <c r="W368" i="3" s="1"/>
  <c r="V347" i="3"/>
  <c r="V243" i="3"/>
  <c r="W172" i="3"/>
  <c r="W389" i="3" l="1"/>
  <c r="W388" i="3" s="1"/>
  <c r="W377" i="3"/>
  <c r="W376" i="3" s="1"/>
  <c r="W321" i="3"/>
  <c r="W320" i="3" s="1"/>
  <c r="L351" i="3" l="1"/>
  <c r="U350" i="3"/>
  <c r="L350" i="3"/>
  <c r="L349" i="3"/>
  <c r="U346" i="3"/>
  <c r="L346" i="3"/>
  <c r="U345" i="3"/>
  <c r="L345" i="3"/>
  <c r="L344" i="3"/>
  <c r="U343" i="3"/>
  <c r="L343" i="3"/>
  <c r="U342" i="3"/>
  <c r="L342" i="3"/>
  <c r="L341" i="3"/>
  <c r="L340" i="3"/>
  <c r="V349" i="3" l="1"/>
  <c r="V341" i="3"/>
  <c r="V344" i="3"/>
  <c r="W340" i="3" l="1"/>
  <c r="W339" i="3" s="1"/>
  <c r="U113" i="3" l="1"/>
  <c r="V113" i="3" s="1"/>
  <c r="W113" i="3" s="1"/>
  <c r="U111" i="3"/>
  <c r="V111" i="3" s="1"/>
  <c r="W111" i="3" s="1"/>
  <c r="U109" i="3"/>
  <c r="V109" i="3" s="1"/>
  <c r="W109" i="3" s="1"/>
  <c r="U107" i="3"/>
  <c r="V107" i="3" s="1"/>
  <c r="W107" i="3" s="1"/>
  <c r="L106" i="3"/>
  <c r="U63" i="3"/>
  <c r="L63" i="3"/>
  <c r="L62" i="3"/>
  <c r="L61" i="3"/>
  <c r="U93" i="3"/>
  <c r="L93" i="3"/>
  <c r="L92" i="3"/>
  <c r="U90" i="3"/>
  <c r="V88" i="3" s="1"/>
  <c r="L90" i="3"/>
  <c r="L88" i="3"/>
  <c r="L77" i="3"/>
  <c r="L98" i="3"/>
  <c r="L59" i="3"/>
  <c r="L171" i="3"/>
  <c r="U168" i="3"/>
  <c r="V166" i="3" s="1"/>
  <c r="L168" i="3"/>
  <c r="L166" i="3"/>
  <c r="L165" i="3"/>
  <c r="L135" i="3"/>
  <c r="L163" i="3"/>
  <c r="U157" i="3"/>
  <c r="L157" i="3"/>
  <c r="U156" i="3"/>
  <c r="L156" i="3"/>
  <c r="L155" i="3"/>
  <c r="L154" i="3"/>
  <c r="V155" i="3" l="1"/>
  <c r="W154" i="3" s="1"/>
  <c r="V62" i="3"/>
  <c r="V92" i="3"/>
  <c r="W77" i="3" s="1"/>
  <c r="W61" i="3" l="1"/>
  <c r="W60" i="3" s="1"/>
  <c r="W76" i="3"/>
  <c r="W165" i="3"/>
  <c r="W164" i="3" s="1"/>
  <c r="W153" i="3"/>
  <c r="L152" i="3" l="1"/>
  <c r="L149" i="3"/>
  <c r="U142" i="3"/>
  <c r="L142" i="3"/>
  <c r="U141" i="3"/>
  <c r="L141" i="3"/>
  <c r="L140" i="3"/>
  <c r="L138" i="3"/>
  <c r="L137" i="3"/>
  <c r="L20" i="3"/>
  <c r="V140" i="3" l="1"/>
  <c r="W137" i="3" l="1"/>
  <c r="W136" i="3" s="1"/>
  <c r="U359" i="3" l="1"/>
  <c r="L359" i="3"/>
  <c r="L358" i="3"/>
  <c r="L298" i="3"/>
  <c r="J25" i="3"/>
  <c r="U99" i="3"/>
  <c r="V99" i="3" s="1"/>
  <c r="W99" i="3" s="1"/>
  <c r="L57" i="3"/>
  <c r="V358" i="3" l="1"/>
  <c r="L116" i="3" l="1"/>
  <c r="L201" i="3"/>
  <c r="L203" i="3"/>
  <c r="L204" i="3"/>
  <c r="L211" i="3"/>
  <c r="L247" i="3"/>
  <c r="L256" i="3"/>
  <c r="L257" i="3"/>
  <c r="L278" i="3"/>
  <c r="L279" i="3"/>
  <c r="L280" i="3"/>
  <c r="L285" i="3"/>
  <c r="L286" i="3"/>
  <c r="L287" i="3"/>
  <c r="L291" i="3"/>
  <c r="L293" i="3"/>
  <c r="L295" i="3"/>
  <c r="L296" i="3"/>
  <c r="L297" i="3"/>
  <c r="L317" i="3"/>
  <c r="L319" i="3"/>
  <c r="L353" i="3"/>
  <c r="L356" i="3"/>
  <c r="L357" i="3"/>
  <c r="U357" i="3" l="1"/>
  <c r="U287" i="3" l="1"/>
  <c r="U286" i="3"/>
  <c r="U280" i="3"/>
  <c r="V285" i="3" l="1"/>
  <c r="U279" i="3" l="1"/>
  <c r="V278" i="3" s="1"/>
  <c r="W272" i="3" s="1"/>
  <c r="V257" i="3"/>
  <c r="W256" i="3" s="1"/>
  <c r="W271" i="3" l="1"/>
  <c r="W255" i="3"/>
  <c r="V356" i="3" l="1"/>
  <c r="W353" i="3" s="1"/>
  <c r="W352" i="3" l="1"/>
  <c r="U298" i="3" l="1"/>
  <c r="L19" i="3"/>
  <c r="L18" i="3"/>
  <c r="J24" i="3" l="1"/>
  <c r="J23" i="3"/>
  <c r="H23" i="3"/>
  <c r="H24" i="3" s="1"/>
  <c r="H25" i="3" s="1"/>
  <c r="G23" i="3"/>
  <c r="G24" i="3" s="1"/>
  <c r="G25" i="3" s="1"/>
  <c r="F23" i="3"/>
  <c r="F24" i="3" s="1"/>
  <c r="F25" i="3" s="1"/>
  <c r="E23" i="3"/>
  <c r="E24" i="3" s="1"/>
  <c r="E25" i="3" s="1"/>
  <c r="D23" i="3"/>
  <c r="D24" i="3" s="1"/>
  <c r="D25" i="3" s="1"/>
  <c r="D26" i="3" s="1"/>
  <c r="C23" i="3"/>
  <c r="B24" i="3" s="1"/>
  <c r="B23" i="3"/>
  <c r="L31" i="3"/>
  <c r="H26" i="3" l="1"/>
  <c r="H27" i="3" s="1"/>
  <c r="J26" i="3"/>
  <c r="D27" i="3"/>
  <c r="D28" i="3" s="1"/>
  <c r="E26" i="3"/>
  <c r="E27" i="3" s="1"/>
  <c r="E28" i="3" s="1"/>
  <c r="E29" i="3" s="1"/>
  <c r="F26" i="3"/>
  <c r="F27" i="3" s="1"/>
  <c r="G26" i="3"/>
  <c r="G27" i="3" s="1"/>
  <c r="C24" i="3"/>
  <c r="G28" i="3" l="1"/>
  <c r="G29" i="3" s="1"/>
  <c r="H28" i="3"/>
  <c r="H29" i="3" s="1"/>
  <c r="J28" i="3"/>
  <c r="D29" i="3"/>
  <c r="D30" i="3" s="1"/>
  <c r="F28" i="3"/>
  <c r="F29" i="3" s="1"/>
  <c r="L26" i="3"/>
  <c r="B25" i="3"/>
  <c r="C25" i="3"/>
  <c r="B26" i="3" s="1"/>
  <c r="D25" i="313" l="1"/>
  <c r="C25" i="313"/>
  <c r="B25" i="313"/>
  <c r="A25" i="313"/>
  <c r="E30" i="3"/>
  <c r="E31" i="3" s="1"/>
  <c r="D31" i="3"/>
  <c r="D32" i="3" s="1"/>
  <c r="E32" i="3" l="1"/>
  <c r="E33" i="3" s="1"/>
  <c r="F32" i="3"/>
  <c r="F33" i="3" s="1"/>
  <c r="J32" i="3"/>
  <c r="D33" i="3"/>
  <c r="D34" i="3" s="1"/>
  <c r="F30" i="3"/>
  <c r="F31" i="3" l="1"/>
  <c r="J30" i="3"/>
  <c r="H30" i="3"/>
  <c r="H31" i="3" s="1"/>
  <c r="G30" i="3"/>
  <c r="G31" i="3" s="1"/>
  <c r="L30" i="3"/>
  <c r="E34" i="3"/>
  <c r="E35" i="3" s="1"/>
  <c r="D35" i="3"/>
  <c r="D36" i="3" s="1"/>
  <c r="H32" i="3"/>
  <c r="H33" i="3" s="1"/>
  <c r="G32" i="3"/>
  <c r="U30" i="3"/>
  <c r="V30" i="3" s="1"/>
  <c r="W30" i="3" s="1"/>
  <c r="L55" i="3"/>
  <c r="L27" i="3"/>
  <c r="L29" i="3"/>
  <c r="G34" i="3" l="1"/>
  <c r="G35" i="3" s="1"/>
  <c r="J34" i="3"/>
  <c r="F34" i="3"/>
  <c r="F35" i="3" s="1"/>
  <c r="B27" i="313"/>
  <c r="D27" i="313"/>
  <c r="F27" i="313" s="1"/>
  <c r="C27" i="313"/>
  <c r="A27" i="313"/>
  <c r="G33" i="3"/>
  <c r="L32" i="3"/>
  <c r="D37" i="3"/>
  <c r="D38" i="3" s="1"/>
  <c r="E36" i="3"/>
  <c r="E37" i="3" s="1"/>
  <c r="H34" i="3" l="1"/>
  <c r="H35" i="3" s="1"/>
  <c r="G26" i="313"/>
  <c r="D28" i="313"/>
  <c r="C28" i="313"/>
  <c r="B28" i="313"/>
  <c r="A28" i="313"/>
  <c r="F36" i="3"/>
  <c r="H36" i="3" s="1"/>
  <c r="H37" i="3" s="1"/>
  <c r="D39" i="3"/>
  <c r="D40" i="3" s="1"/>
  <c r="E38" i="3"/>
  <c r="E39" i="3" s="1"/>
  <c r="L34" i="3" l="1"/>
  <c r="F37" i="3"/>
  <c r="J36" i="3"/>
  <c r="G36" i="3"/>
  <c r="E40" i="3"/>
  <c r="E41" i="3" s="1"/>
  <c r="D41" i="3"/>
  <c r="D42" i="3" s="1"/>
  <c r="A29" i="313" l="1"/>
  <c r="C29" i="313"/>
  <c r="D29" i="313"/>
  <c r="F29" i="313" s="1"/>
  <c r="B29" i="313"/>
  <c r="G37" i="3"/>
  <c r="L36" i="3"/>
  <c r="F38" i="3"/>
  <c r="D43" i="3"/>
  <c r="D44" i="3" s="1"/>
  <c r="D45" i="3" s="1"/>
  <c r="D46" i="3" s="1"/>
  <c r="E42" i="3"/>
  <c r="E43" i="3" s="1"/>
  <c r="L28" i="3"/>
  <c r="D47" i="3" l="1"/>
  <c r="D48" i="3" s="1"/>
  <c r="D30" i="313"/>
  <c r="B30" i="313"/>
  <c r="C30" i="313"/>
  <c r="A30" i="313"/>
  <c r="B26" i="313"/>
  <c r="A26" i="313"/>
  <c r="C26" i="313"/>
  <c r="D26" i="313"/>
  <c r="F39" i="3"/>
  <c r="H38" i="3"/>
  <c r="H39" i="3" s="1"/>
  <c r="G38" i="3"/>
  <c r="G39" i="3" s="1"/>
  <c r="J38" i="3"/>
  <c r="E44" i="3"/>
  <c r="E45" i="3" s="1"/>
  <c r="E46" i="3" s="1"/>
  <c r="E47" i="3" l="1"/>
  <c r="E48" i="3" s="1"/>
  <c r="D49" i="3"/>
  <c r="D50" i="3" s="1"/>
  <c r="L38" i="3"/>
  <c r="F40" i="3"/>
  <c r="G40" i="3" s="1"/>
  <c r="G41" i="3" s="1"/>
  <c r="E49" i="3" l="1"/>
  <c r="J48" i="3"/>
  <c r="G48" i="3"/>
  <c r="G49" i="3" s="1"/>
  <c r="H48" i="3"/>
  <c r="H49" i="3" s="1"/>
  <c r="F48" i="3"/>
  <c r="F49" i="3" s="1"/>
  <c r="F50" i="3" s="1"/>
  <c r="E50" i="3"/>
  <c r="D31" i="313"/>
  <c r="F31" i="313" s="1"/>
  <c r="C31" i="313"/>
  <c r="B31" i="313"/>
  <c r="A31" i="313"/>
  <c r="F41" i="3"/>
  <c r="H40" i="3"/>
  <c r="H41" i="3" s="1"/>
  <c r="J40" i="3"/>
  <c r="E51" i="3"/>
  <c r="D51" i="3"/>
  <c r="D52" i="3" s="1"/>
  <c r="G50" i="3" l="1"/>
  <c r="J50" i="3"/>
  <c r="H50" i="3"/>
  <c r="F51" i="3"/>
  <c r="L40" i="3"/>
  <c r="F42" i="3"/>
  <c r="H42" i="3" s="1"/>
  <c r="H43" i="3" s="1"/>
  <c r="G42" i="3"/>
  <c r="G43" i="3" s="1"/>
  <c r="D53" i="3"/>
  <c r="D54" i="3" s="1"/>
  <c r="E52" i="3"/>
  <c r="E53" i="3" s="1"/>
  <c r="L48" i="3"/>
  <c r="J42" i="3" l="1"/>
  <c r="D36" i="313"/>
  <c r="C36" i="313"/>
  <c r="B36" i="313"/>
  <c r="A36" i="313"/>
  <c r="C32" i="313"/>
  <c r="D32" i="313"/>
  <c r="F32" i="313" s="1"/>
  <c r="B32" i="313"/>
  <c r="A32" i="313"/>
  <c r="F43" i="3"/>
  <c r="L42" i="3"/>
  <c r="H51" i="3"/>
  <c r="F52" i="3"/>
  <c r="E54" i="3"/>
  <c r="E55" i="3" s="1"/>
  <c r="D55" i="3"/>
  <c r="D56" i="3" s="1"/>
  <c r="G51" i="3"/>
  <c r="L50" i="3"/>
  <c r="D37" i="313" l="1"/>
  <c r="F37" i="313" s="1"/>
  <c r="C37" i="313"/>
  <c r="B37" i="313"/>
  <c r="A37" i="313"/>
  <c r="C33" i="313"/>
  <c r="B33" i="313"/>
  <c r="A33" i="313"/>
  <c r="D33" i="313"/>
  <c r="F33" i="313" s="1"/>
  <c r="G28" i="313" s="1"/>
  <c r="F44" i="3"/>
  <c r="J44" i="3"/>
  <c r="G44" i="3"/>
  <c r="G45" i="3" s="1"/>
  <c r="G52" i="3"/>
  <c r="F53" i="3"/>
  <c r="J52" i="3"/>
  <c r="H52" i="3"/>
  <c r="H53" i="3" s="1"/>
  <c r="E56" i="3"/>
  <c r="E57" i="3" s="1"/>
  <c r="D57" i="3"/>
  <c r="D58" i="3" s="1"/>
  <c r="H44" i="3" l="1"/>
  <c r="H45" i="3" s="1"/>
  <c r="F45" i="3"/>
  <c r="G56" i="3"/>
  <c r="G57" i="3" s="1"/>
  <c r="F56" i="3"/>
  <c r="F57" i="3" s="1"/>
  <c r="J56" i="3"/>
  <c r="H56" i="3"/>
  <c r="H57" i="3" s="1"/>
  <c r="D59" i="3"/>
  <c r="D60" i="3" s="1"/>
  <c r="E58" i="3"/>
  <c r="E59" i="3" s="1"/>
  <c r="G53" i="3"/>
  <c r="L52" i="3"/>
  <c r="F54" i="3"/>
  <c r="J54" i="3" s="1"/>
  <c r="L56" i="3" l="1"/>
  <c r="D40" i="313" s="1"/>
  <c r="L44" i="3"/>
  <c r="F46" i="3"/>
  <c r="F47" i="3" s="1"/>
  <c r="H46" i="3"/>
  <c r="H47" i="3" s="1"/>
  <c r="A38" i="313"/>
  <c r="B38" i="313"/>
  <c r="C38" i="313"/>
  <c r="D38" i="313"/>
  <c r="B40" i="313"/>
  <c r="A40" i="313"/>
  <c r="F55" i="3"/>
  <c r="G54" i="3"/>
  <c r="G55" i="3" s="1"/>
  <c r="H54" i="3"/>
  <c r="H55" i="3" s="1"/>
  <c r="F58" i="3"/>
  <c r="D61" i="3"/>
  <c r="D62" i="3" s="1"/>
  <c r="D63" i="3" s="1"/>
  <c r="D64" i="3" s="1"/>
  <c r="D65" i="3" s="1"/>
  <c r="E60" i="3"/>
  <c r="E61" i="3" s="1"/>
  <c r="E62" i="3" s="1"/>
  <c r="E63" i="3" s="1"/>
  <c r="E64" i="3" s="1"/>
  <c r="C40" i="313" l="1"/>
  <c r="J46" i="3"/>
  <c r="G46" i="3"/>
  <c r="G47" i="3" s="1"/>
  <c r="A34" i="313"/>
  <c r="B34" i="313"/>
  <c r="C34" i="313"/>
  <c r="D34" i="313"/>
  <c r="E65" i="3"/>
  <c r="E66" i="3" s="1"/>
  <c r="E67" i="3" s="1"/>
  <c r="E68" i="3" s="1"/>
  <c r="E69" i="3" s="1"/>
  <c r="E70" i="3" s="1"/>
  <c r="E71" i="3" s="1"/>
  <c r="E72" i="3" s="1"/>
  <c r="E73" i="3" s="1"/>
  <c r="E74" i="3" s="1"/>
  <c r="E75" i="3" s="1"/>
  <c r="D66" i="3"/>
  <c r="D67" i="3" s="1"/>
  <c r="D68" i="3" s="1"/>
  <c r="D69" i="3" s="1"/>
  <c r="D70" i="3" s="1"/>
  <c r="D71" i="3" s="1"/>
  <c r="D72" i="3" s="1"/>
  <c r="D73" i="3" s="1"/>
  <c r="D74" i="3" s="1"/>
  <c r="D75" i="3" s="1"/>
  <c r="D76" i="3" s="1"/>
  <c r="L54" i="3"/>
  <c r="F59" i="3"/>
  <c r="F60" i="3" s="1"/>
  <c r="F61" i="3" s="1"/>
  <c r="F62" i="3" s="1"/>
  <c r="F63" i="3" s="1"/>
  <c r="F64" i="3" s="1"/>
  <c r="G58" i="3"/>
  <c r="G59" i="3" s="1"/>
  <c r="H58" i="3"/>
  <c r="H59" i="3" s="1"/>
  <c r="J58" i="3"/>
  <c r="C39" i="313" l="1"/>
  <c r="D39" i="313"/>
  <c r="F39" i="313" s="1"/>
  <c r="G36" i="313" s="1"/>
  <c r="B39" i="313"/>
  <c r="A39" i="313"/>
  <c r="L46" i="3"/>
  <c r="G60" i="3"/>
  <c r="H60" i="3" s="1"/>
  <c r="H61" i="3" s="1"/>
  <c r="H62" i="3" s="1"/>
  <c r="H63" i="3" s="1"/>
  <c r="H64" i="3" s="1"/>
  <c r="E76" i="3"/>
  <c r="E77" i="3" s="1"/>
  <c r="E78" i="3" s="1"/>
  <c r="E79" i="3" s="1"/>
  <c r="E80" i="3" s="1"/>
  <c r="E81" i="3" s="1"/>
  <c r="E82" i="3" s="1"/>
  <c r="E83" i="3" s="1"/>
  <c r="E84" i="3" s="1"/>
  <c r="E85" i="3" s="1"/>
  <c r="E86" i="3" s="1"/>
  <c r="E87" i="3" s="1"/>
  <c r="E88" i="3" s="1"/>
  <c r="E89" i="3" s="1"/>
  <c r="E90" i="3" s="1"/>
  <c r="E91" i="3" s="1"/>
  <c r="E92" i="3" s="1"/>
  <c r="E93" i="3" s="1"/>
  <c r="E94" i="3" s="1"/>
  <c r="E95" i="3" s="1"/>
  <c r="E96" i="3" s="1"/>
  <c r="D77" i="3"/>
  <c r="D78" i="3" s="1"/>
  <c r="D79" i="3" s="1"/>
  <c r="D80" i="3" s="1"/>
  <c r="D81" i="3" s="1"/>
  <c r="D82" i="3" s="1"/>
  <c r="D83" i="3" s="1"/>
  <c r="D84" i="3" s="1"/>
  <c r="D85" i="3" s="1"/>
  <c r="D86" i="3" s="1"/>
  <c r="D87" i="3" s="1"/>
  <c r="D88" i="3" s="1"/>
  <c r="D89" i="3" s="1"/>
  <c r="D90" i="3" s="1"/>
  <c r="D91" i="3" s="1"/>
  <c r="D92" i="3" s="1"/>
  <c r="D93" i="3" s="1"/>
  <c r="D94" i="3" s="1"/>
  <c r="D95" i="3" s="1"/>
  <c r="D96" i="3" s="1"/>
  <c r="D97" i="3" s="1"/>
  <c r="F65" i="3"/>
  <c r="A35" i="313" l="1"/>
  <c r="B35" i="313"/>
  <c r="C35" i="313"/>
  <c r="D35" i="313"/>
  <c r="F66" i="3"/>
  <c r="F67" i="3" s="1"/>
  <c r="F68" i="3" s="1"/>
  <c r="F69" i="3" s="1"/>
  <c r="F70" i="3" s="1"/>
  <c r="F71" i="3" s="1"/>
  <c r="F72" i="3" s="1"/>
  <c r="F73" i="3" s="1"/>
  <c r="F74" i="3" s="1"/>
  <c r="F75" i="3" s="1"/>
  <c r="F76" i="3"/>
  <c r="F77" i="3" s="1"/>
  <c r="F78" i="3" s="1"/>
  <c r="F79" i="3" s="1"/>
  <c r="F80" i="3" s="1"/>
  <c r="F81" i="3" s="1"/>
  <c r="F82" i="3" s="1"/>
  <c r="F83" i="3" s="1"/>
  <c r="F84" i="3" s="1"/>
  <c r="F85" i="3" s="1"/>
  <c r="F86" i="3" s="1"/>
  <c r="F87" i="3" s="1"/>
  <c r="F88" i="3" s="1"/>
  <c r="F89" i="3" s="1"/>
  <c r="F90" i="3" s="1"/>
  <c r="F91" i="3" s="1"/>
  <c r="F92" i="3" s="1"/>
  <c r="F93" i="3" s="1"/>
  <c r="F94" i="3" s="1"/>
  <c r="F95" i="3" s="1"/>
  <c r="F96" i="3" s="1"/>
  <c r="F97" i="3" s="1"/>
  <c r="E97" i="3"/>
  <c r="E98" i="3" s="1"/>
  <c r="D98" i="3"/>
  <c r="D99" i="3" s="1"/>
  <c r="J60" i="3"/>
  <c r="G61" i="3"/>
  <c r="G62" i="3" s="1"/>
  <c r="G63" i="3" s="1"/>
  <c r="G64" i="3" s="1"/>
  <c r="G65" i="3" s="1"/>
  <c r="G66" i="3" s="1"/>
  <c r="G67" i="3" s="1"/>
  <c r="G68" i="3" s="1"/>
  <c r="G69" i="3" s="1"/>
  <c r="G70" i="3" s="1"/>
  <c r="G71" i="3" s="1"/>
  <c r="G72" i="3" s="1"/>
  <c r="G73" i="3" s="1"/>
  <c r="G74" i="3" s="1"/>
  <c r="G75" i="3" s="1"/>
  <c r="G76" i="3" l="1"/>
  <c r="G77" i="3" s="1"/>
  <c r="G78" i="3" s="1"/>
  <c r="G79" i="3" s="1"/>
  <c r="G80" i="3" s="1"/>
  <c r="G81" i="3" s="1"/>
  <c r="G82" i="3" s="1"/>
  <c r="G83" i="3" s="1"/>
  <c r="G84" i="3" s="1"/>
  <c r="G85" i="3" s="1"/>
  <c r="G86" i="3" s="1"/>
  <c r="G87" i="3" s="1"/>
  <c r="G88" i="3" s="1"/>
  <c r="G89" i="3" s="1"/>
  <c r="G90" i="3" s="1"/>
  <c r="G91" i="3" s="1"/>
  <c r="G92" i="3" s="1"/>
  <c r="G93" i="3" s="1"/>
  <c r="G94" i="3" s="1"/>
  <c r="G95" i="3" s="1"/>
  <c r="G96" i="3" s="1"/>
  <c r="F98" i="3"/>
  <c r="G97" i="3"/>
  <c r="G98" i="3" s="1"/>
  <c r="D100" i="3"/>
  <c r="D101" i="3" s="1"/>
  <c r="E99" i="3"/>
  <c r="E100" i="3" s="1"/>
  <c r="F99" i="3"/>
  <c r="F100" i="3" s="1"/>
  <c r="J97" i="3"/>
  <c r="J65" i="3"/>
  <c r="H97" i="3"/>
  <c r="H98" i="3" s="1"/>
  <c r="H65" i="3"/>
  <c r="H66" i="3" s="1"/>
  <c r="H67" i="3" s="1"/>
  <c r="H68" i="3" s="1"/>
  <c r="H69" i="3" s="1"/>
  <c r="H70" i="3" s="1"/>
  <c r="H71" i="3" s="1"/>
  <c r="H72" i="3" s="1"/>
  <c r="H73" i="3" s="1"/>
  <c r="H74" i="3" s="1"/>
  <c r="H75" i="3" s="1"/>
  <c r="J76" i="3" l="1"/>
  <c r="H76" i="3"/>
  <c r="H77" i="3" s="1"/>
  <c r="H78" i="3" s="1"/>
  <c r="H79" i="3" s="1"/>
  <c r="H80" i="3" s="1"/>
  <c r="H81" i="3" s="1"/>
  <c r="H82" i="3" s="1"/>
  <c r="H83" i="3" s="1"/>
  <c r="H84" i="3" s="1"/>
  <c r="H85" i="3" s="1"/>
  <c r="H86" i="3" s="1"/>
  <c r="H87" i="3" s="1"/>
  <c r="H88" i="3" s="1"/>
  <c r="H89" i="3" s="1"/>
  <c r="H90" i="3" s="1"/>
  <c r="H91" i="3" s="1"/>
  <c r="H92" i="3" s="1"/>
  <c r="H93" i="3" s="1"/>
  <c r="H94" i="3" s="1"/>
  <c r="H95" i="3" s="1"/>
  <c r="H96" i="3" s="1"/>
  <c r="G99" i="3"/>
  <c r="E101" i="3"/>
  <c r="E102" i="3" s="1"/>
  <c r="D102" i="3"/>
  <c r="D103" i="3" s="1"/>
  <c r="F101" i="3"/>
  <c r="F102" i="3" s="1"/>
  <c r="L65" i="3"/>
  <c r="D43" i="313" l="1"/>
  <c r="F43" i="313" s="1"/>
  <c r="B43" i="313"/>
  <c r="A43" i="313"/>
  <c r="C43" i="313"/>
  <c r="G100" i="3"/>
  <c r="G101" i="3" s="1"/>
  <c r="G102" i="3" s="1"/>
  <c r="H99" i="3"/>
  <c r="H100" i="3" s="1"/>
  <c r="J99" i="3"/>
  <c r="E103" i="3"/>
  <c r="E104" i="3" s="1"/>
  <c r="D104" i="3"/>
  <c r="D105" i="3" s="1"/>
  <c r="J101" i="3"/>
  <c r="F103" i="3" l="1"/>
  <c r="F104" i="3" s="1"/>
  <c r="H101" i="3"/>
  <c r="H102" i="3" s="1"/>
  <c r="D106" i="3"/>
  <c r="D107" i="3" s="1"/>
  <c r="E105" i="3"/>
  <c r="E106" i="3" s="1"/>
  <c r="L58" i="3"/>
  <c r="G103" i="3" l="1"/>
  <c r="H103" i="3" s="1"/>
  <c r="H104" i="3" s="1"/>
  <c r="D41" i="313"/>
  <c r="C41" i="313"/>
  <c r="B41" i="313"/>
  <c r="A41" i="313"/>
  <c r="F105" i="3"/>
  <c r="D108" i="3"/>
  <c r="D109" i="3" s="1"/>
  <c r="E107" i="3"/>
  <c r="E108" i="3" s="1"/>
  <c r="J103" i="3" l="1"/>
  <c r="G104" i="3"/>
  <c r="E109" i="3"/>
  <c r="E110" i="3" s="1"/>
  <c r="D110" i="3"/>
  <c r="D111" i="3" s="1"/>
  <c r="F106" i="3"/>
  <c r="G105" i="3"/>
  <c r="G106" i="3" s="1"/>
  <c r="H105" i="3"/>
  <c r="H106" i="3" s="1"/>
  <c r="J105" i="3"/>
  <c r="D112" i="3" l="1"/>
  <c r="D113" i="3" s="1"/>
  <c r="E111" i="3"/>
  <c r="E112" i="3" s="1"/>
  <c r="F107" i="3"/>
  <c r="F108" i="3" s="1"/>
  <c r="L60" i="3"/>
  <c r="C42" i="313" l="1"/>
  <c r="B42" i="313"/>
  <c r="A42" i="313"/>
  <c r="D42" i="313"/>
  <c r="F42" i="313" s="1"/>
  <c r="G107" i="3"/>
  <c r="G108" i="3" s="1"/>
  <c r="F109" i="3"/>
  <c r="F110" i="3" s="1"/>
  <c r="F111" i="3" s="1"/>
  <c r="F112" i="3" s="1"/>
  <c r="E113" i="3"/>
  <c r="E114" i="3" s="1"/>
  <c r="D114" i="3"/>
  <c r="D115" i="3" s="1"/>
  <c r="L76" i="3"/>
  <c r="J107" i="3" l="1"/>
  <c r="F113" i="3"/>
  <c r="F114" i="3" s="1"/>
  <c r="C44" i="313"/>
  <c r="D44" i="313"/>
  <c r="F44" i="313" s="1"/>
  <c r="B44" i="313"/>
  <c r="A44" i="313"/>
  <c r="D116" i="3"/>
  <c r="D117" i="3" s="1"/>
  <c r="E115" i="3"/>
  <c r="E116" i="3" s="1"/>
  <c r="G115" i="3"/>
  <c r="G116" i="3" s="1"/>
  <c r="F115" i="3"/>
  <c r="F116" i="3" s="1"/>
  <c r="J115" i="3"/>
  <c r="G109" i="3"/>
  <c r="G110" i="3" s="1"/>
  <c r="G111" i="3" s="1"/>
  <c r="H107" i="3"/>
  <c r="H108" i="3" s="1"/>
  <c r="G112" i="3" l="1"/>
  <c r="G113" i="3" s="1"/>
  <c r="J111" i="3"/>
  <c r="H111" i="3"/>
  <c r="H112" i="3" s="1"/>
  <c r="H109" i="3"/>
  <c r="H110" i="3" s="1"/>
  <c r="J109" i="3"/>
  <c r="H115" i="3"/>
  <c r="H116" i="3" s="1"/>
  <c r="D118" i="3"/>
  <c r="D119" i="3" s="1"/>
  <c r="E117" i="3"/>
  <c r="E118" i="3" s="1"/>
  <c r="E119" i="3" l="1"/>
  <c r="E120" i="3" s="1"/>
  <c r="E121" i="3" s="1"/>
  <c r="E122" i="3" s="1"/>
  <c r="E123" i="3" s="1"/>
  <c r="D120" i="3"/>
  <c r="D121" i="3" s="1"/>
  <c r="D122" i="3" s="1"/>
  <c r="D123" i="3" s="1"/>
  <c r="D124" i="3" s="1"/>
  <c r="F117" i="3"/>
  <c r="G114" i="3"/>
  <c r="J113" i="3"/>
  <c r="H113" i="3"/>
  <c r="H114" i="3" s="1"/>
  <c r="D125" i="3" l="1"/>
  <c r="D126" i="3" s="1"/>
  <c r="D127" i="3" s="1"/>
  <c r="D128" i="3" s="1"/>
  <c r="D129" i="3" s="1"/>
  <c r="E124" i="3"/>
  <c r="E125" i="3" s="1"/>
  <c r="E126" i="3" s="1"/>
  <c r="E127" i="3" s="1"/>
  <c r="E128" i="3" s="1"/>
  <c r="F118" i="3"/>
  <c r="G117" i="3"/>
  <c r="G118" i="3" s="1"/>
  <c r="J117" i="3"/>
  <c r="H117" i="3"/>
  <c r="H118" i="3" s="1"/>
  <c r="F119" i="3" l="1"/>
  <c r="D130" i="3"/>
  <c r="D131" i="3" s="1"/>
  <c r="D132" i="3" s="1"/>
  <c r="D133" i="3" s="1"/>
  <c r="D134" i="3" s="1"/>
  <c r="E129" i="3"/>
  <c r="E130" i="3" s="1"/>
  <c r="E131" i="3" s="1"/>
  <c r="E132" i="3" s="1"/>
  <c r="E133" i="3" s="1"/>
  <c r="D135" i="3" l="1"/>
  <c r="D136" i="3" s="1"/>
  <c r="E134" i="3"/>
  <c r="E135" i="3" s="1"/>
  <c r="F120" i="3"/>
  <c r="F121" i="3" s="1"/>
  <c r="F122" i="3" s="1"/>
  <c r="F123" i="3" s="1"/>
  <c r="G119" i="3"/>
  <c r="G120" i="3" s="1"/>
  <c r="G121" i="3" s="1"/>
  <c r="G122" i="3" s="1"/>
  <c r="G123" i="3" s="1"/>
  <c r="U211" i="3"/>
  <c r="V204" i="3" s="1"/>
  <c r="J119" i="3" l="1"/>
  <c r="F124" i="3"/>
  <c r="F125" i="3" s="1"/>
  <c r="F126" i="3" s="1"/>
  <c r="F127" i="3" s="1"/>
  <c r="F128" i="3" s="1"/>
  <c r="D137" i="3"/>
  <c r="D138" i="3" s="1"/>
  <c r="D139" i="3" s="1"/>
  <c r="D140" i="3" s="1"/>
  <c r="D141" i="3" s="1"/>
  <c r="D142" i="3" s="1"/>
  <c r="D143" i="3" s="1"/>
  <c r="D144" i="3" s="1"/>
  <c r="D145" i="3" s="1"/>
  <c r="D146" i="3" s="1"/>
  <c r="D147" i="3" s="1"/>
  <c r="D148" i="3" s="1"/>
  <c r="D149" i="3" s="1"/>
  <c r="D150" i="3" s="1"/>
  <c r="D151" i="3" s="1"/>
  <c r="D152" i="3" s="1"/>
  <c r="D153" i="3" s="1"/>
  <c r="E136" i="3"/>
  <c r="E137" i="3" s="1"/>
  <c r="E138" i="3" s="1"/>
  <c r="E139" i="3" s="1"/>
  <c r="E140" i="3" s="1"/>
  <c r="E141" i="3" s="1"/>
  <c r="E142" i="3" s="1"/>
  <c r="E143" i="3" s="1"/>
  <c r="E144" i="3" s="1"/>
  <c r="E145" i="3" s="1"/>
  <c r="E146" i="3" s="1"/>
  <c r="E147" i="3" s="1"/>
  <c r="E148" i="3" s="1"/>
  <c r="E149" i="3" s="1"/>
  <c r="E150" i="3" s="1"/>
  <c r="E151" i="3" s="1"/>
  <c r="E152" i="3" s="1"/>
  <c r="H119" i="3"/>
  <c r="H120" i="3" s="1"/>
  <c r="H121" i="3" s="1"/>
  <c r="H122" i="3" s="1"/>
  <c r="H123" i="3" s="1"/>
  <c r="W203" i="3"/>
  <c r="W202" i="3" s="1"/>
  <c r="G124" i="3" l="1"/>
  <c r="L119" i="3"/>
  <c r="E153" i="3"/>
  <c r="E154" i="3" s="1"/>
  <c r="E155" i="3" s="1"/>
  <c r="E156" i="3" s="1"/>
  <c r="E157" i="3" s="1"/>
  <c r="E158" i="3" s="1"/>
  <c r="E159" i="3" s="1"/>
  <c r="E160" i="3" s="1"/>
  <c r="E161" i="3" s="1"/>
  <c r="E162" i="3" s="1"/>
  <c r="E163" i="3" s="1"/>
  <c r="D154" i="3"/>
  <c r="D155" i="3" s="1"/>
  <c r="D156" i="3" s="1"/>
  <c r="D157" i="3" s="1"/>
  <c r="D158" i="3" s="1"/>
  <c r="D159" i="3" s="1"/>
  <c r="D160" i="3" s="1"/>
  <c r="D161" i="3" s="1"/>
  <c r="D162" i="3" s="1"/>
  <c r="D163" i="3" s="1"/>
  <c r="D164" i="3" s="1"/>
  <c r="F129" i="3"/>
  <c r="T297" i="3"/>
  <c r="U297" i="3" s="1"/>
  <c r="V296" i="3" s="1"/>
  <c r="D56" i="313" l="1"/>
  <c r="F56" i="313" s="1"/>
  <c r="C56" i="313"/>
  <c r="B56" i="313"/>
  <c r="A56" i="313"/>
  <c r="G125" i="3"/>
  <c r="G126" i="3" s="1"/>
  <c r="G127" i="3" s="1"/>
  <c r="G128" i="3" s="1"/>
  <c r="H124" i="3"/>
  <c r="H125" i="3" s="1"/>
  <c r="H126" i="3" s="1"/>
  <c r="H127" i="3" s="1"/>
  <c r="H128" i="3" s="1"/>
  <c r="J124" i="3"/>
  <c r="W295" i="3"/>
  <c r="W294" i="3" s="1"/>
  <c r="Y26" i="3" s="1"/>
  <c r="F130" i="3"/>
  <c r="F131" i="3" s="1"/>
  <c r="F132" i="3" s="1"/>
  <c r="F133" i="3" s="1"/>
  <c r="D165" i="3"/>
  <c r="D166" i="3" s="1"/>
  <c r="D167" i="3" s="1"/>
  <c r="D168" i="3" s="1"/>
  <c r="D169" i="3" s="1"/>
  <c r="D170" i="3" s="1"/>
  <c r="D171" i="3" s="1"/>
  <c r="D172" i="3" s="1"/>
  <c r="E164" i="3"/>
  <c r="E165" i="3" s="1"/>
  <c r="E166" i="3" s="1"/>
  <c r="E167" i="3" s="1"/>
  <c r="E168" i="3" s="1"/>
  <c r="E169" i="3" s="1"/>
  <c r="E170" i="3" s="1"/>
  <c r="E171" i="3" s="1"/>
  <c r="G129" i="3"/>
  <c r="L103" i="3"/>
  <c r="L115" i="3"/>
  <c r="L97" i="3"/>
  <c r="L99" i="3"/>
  <c r="L101" i="3"/>
  <c r="L105" i="3"/>
  <c r="L117" i="3"/>
  <c r="L107" i="3"/>
  <c r="L124" i="3"/>
  <c r="L109" i="3"/>
  <c r="L111" i="3"/>
  <c r="L113" i="3"/>
  <c r="C52" i="313" l="1"/>
  <c r="B52" i="313"/>
  <c r="D52" i="313"/>
  <c r="F52" i="313" s="1"/>
  <c r="A52" i="313"/>
  <c r="D54" i="313"/>
  <c r="B54" i="313"/>
  <c r="C54" i="313"/>
  <c r="A54" i="313"/>
  <c r="D49" i="313"/>
  <c r="C49" i="313"/>
  <c r="B49" i="313"/>
  <c r="A49" i="313"/>
  <c r="D55" i="313"/>
  <c r="C55" i="313"/>
  <c r="B55" i="313"/>
  <c r="A55" i="313"/>
  <c r="B45" i="313"/>
  <c r="A45" i="313"/>
  <c r="D45" i="313"/>
  <c r="C45" i="313"/>
  <c r="B53" i="313"/>
  <c r="A53" i="313"/>
  <c r="C53" i="313"/>
  <c r="D53" i="313"/>
  <c r="F53" i="313" s="1"/>
  <c r="D46" i="313"/>
  <c r="C46" i="313"/>
  <c r="A46" i="313"/>
  <c r="B46" i="313"/>
  <c r="A51" i="313"/>
  <c r="D51" i="313"/>
  <c r="F51" i="313" s="1"/>
  <c r="C51" i="313"/>
  <c r="B51" i="313"/>
  <c r="A50" i="313"/>
  <c r="B50" i="313"/>
  <c r="D50" i="313"/>
  <c r="F50" i="313" s="1"/>
  <c r="C50" i="313"/>
  <c r="D48" i="313"/>
  <c r="F48" i="313" s="1"/>
  <c r="C48" i="313"/>
  <c r="B48" i="313"/>
  <c r="A48" i="313"/>
  <c r="B57" i="313"/>
  <c r="A57" i="313"/>
  <c r="D57" i="313"/>
  <c r="C57" i="313"/>
  <c r="D47" i="313"/>
  <c r="F47" i="313" s="1"/>
  <c r="C47" i="313"/>
  <c r="B47" i="313"/>
  <c r="A47" i="313"/>
  <c r="G130" i="3"/>
  <c r="G131" i="3" s="1"/>
  <c r="G132" i="3" s="1"/>
  <c r="G133" i="3" s="1"/>
  <c r="J129" i="3"/>
  <c r="D173" i="3"/>
  <c r="D174" i="3" s="1"/>
  <c r="D175" i="3" s="1"/>
  <c r="D176" i="3" s="1"/>
  <c r="D177" i="3" s="1"/>
  <c r="D178" i="3" s="1"/>
  <c r="D179" i="3" s="1"/>
  <c r="D180" i="3" s="1"/>
  <c r="E172" i="3"/>
  <c r="F134" i="3"/>
  <c r="H134" i="3" s="1"/>
  <c r="H135" i="3" s="1"/>
  <c r="J134" i="3"/>
  <c r="H129" i="3"/>
  <c r="H130" i="3" s="1"/>
  <c r="H131" i="3" s="1"/>
  <c r="H132" i="3" s="1"/>
  <c r="H133" i="3" s="1"/>
  <c r="G134" i="3" l="1"/>
  <c r="G135" i="3" s="1"/>
  <c r="G40" i="313"/>
  <c r="E173" i="3"/>
  <c r="E174" i="3" s="1"/>
  <c r="E175" i="3" s="1"/>
  <c r="E176" i="3" s="1"/>
  <c r="E177" i="3" s="1"/>
  <c r="E178" i="3" s="1"/>
  <c r="E179" i="3" s="1"/>
  <c r="L129" i="3"/>
  <c r="E180" i="3"/>
  <c r="E181" i="3" s="1"/>
  <c r="E182" i="3" s="1"/>
  <c r="E183" i="3" s="1"/>
  <c r="E184" i="3" s="1"/>
  <c r="D181" i="3"/>
  <c r="D182" i="3" s="1"/>
  <c r="D183" i="3" s="1"/>
  <c r="D184" i="3" s="1"/>
  <c r="D185" i="3" s="1"/>
  <c r="F135" i="3"/>
  <c r="L134" i="3"/>
  <c r="B58" i="313" l="1"/>
  <c r="C58" i="313"/>
  <c r="D58" i="313"/>
  <c r="F58" i="313" s="1"/>
  <c r="A58" i="313"/>
  <c r="D59" i="313"/>
  <c r="C59" i="313"/>
  <c r="B59" i="313"/>
  <c r="A59" i="313"/>
  <c r="F136" i="3"/>
  <c r="G136" i="3" s="1"/>
  <c r="G137" i="3" s="1"/>
  <c r="G138" i="3" s="1"/>
  <c r="G139" i="3" s="1"/>
  <c r="G140" i="3" s="1"/>
  <c r="G141" i="3" s="1"/>
  <c r="G142" i="3" s="1"/>
  <c r="G143" i="3" s="1"/>
  <c r="G144" i="3" s="1"/>
  <c r="G145" i="3" s="1"/>
  <c r="G146" i="3" s="1"/>
  <c r="G147" i="3" s="1"/>
  <c r="G148" i="3" s="1"/>
  <c r="G149" i="3" s="1"/>
  <c r="G150" i="3" s="1"/>
  <c r="G151" i="3" s="1"/>
  <c r="G152" i="3" s="1"/>
  <c r="E185" i="3"/>
  <c r="E186" i="3" s="1"/>
  <c r="E187" i="3" s="1"/>
  <c r="E188" i="3" s="1"/>
  <c r="E189" i="3" s="1"/>
  <c r="D186" i="3"/>
  <c r="D187" i="3" s="1"/>
  <c r="D188" i="3" s="1"/>
  <c r="D189" i="3" s="1"/>
  <c r="D190" i="3" s="1"/>
  <c r="F137" i="3" l="1"/>
  <c r="F138" i="3" s="1"/>
  <c r="F139" i="3" s="1"/>
  <c r="F140" i="3" s="1"/>
  <c r="F141" i="3" s="1"/>
  <c r="F142" i="3" s="1"/>
  <c r="F143" i="3" s="1"/>
  <c r="F144" i="3" s="1"/>
  <c r="F145" i="3" s="1"/>
  <c r="F146" i="3" s="1"/>
  <c r="F147" i="3" s="1"/>
  <c r="F148" i="3" s="1"/>
  <c r="F149" i="3" s="1"/>
  <c r="F150" i="3" s="1"/>
  <c r="F151" i="3" s="1"/>
  <c r="F152" i="3" s="1"/>
  <c r="H136" i="3"/>
  <c r="H137" i="3" s="1"/>
  <c r="H138" i="3" s="1"/>
  <c r="H139" i="3" s="1"/>
  <c r="H140" i="3" s="1"/>
  <c r="H141" i="3" s="1"/>
  <c r="H142" i="3" s="1"/>
  <c r="H143" i="3" s="1"/>
  <c r="H144" i="3" s="1"/>
  <c r="H145" i="3" s="1"/>
  <c r="H146" i="3" s="1"/>
  <c r="H147" i="3" s="1"/>
  <c r="H148" i="3" s="1"/>
  <c r="H149" i="3" s="1"/>
  <c r="H150" i="3" s="1"/>
  <c r="H151" i="3" s="1"/>
  <c r="H152" i="3" s="1"/>
  <c r="E190" i="3"/>
  <c r="E191" i="3" s="1"/>
  <c r="E192" i="3" s="1"/>
  <c r="E193" i="3" s="1"/>
  <c r="E194" i="3" s="1"/>
  <c r="D191" i="3"/>
  <c r="D192" i="3" s="1"/>
  <c r="D193" i="3" s="1"/>
  <c r="D194" i="3" s="1"/>
  <c r="D195" i="3" s="1"/>
  <c r="J136" i="3"/>
  <c r="L136" i="3" l="1"/>
  <c r="E195" i="3"/>
  <c r="E196" i="3" s="1"/>
  <c r="E197" i="3" s="1"/>
  <c r="E198" i="3" s="1"/>
  <c r="E199" i="3" s="1"/>
  <c r="D196" i="3"/>
  <c r="D197" i="3" s="1"/>
  <c r="D198" i="3" s="1"/>
  <c r="D199" i="3" s="1"/>
  <c r="D200" i="3" s="1"/>
  <c r="F153" i="3"/>
  <c r="D60" i="313" l="1"/>
  <c r="F60" i="313" s="1"/>
  <c r="C60" i="313"/>
  <c r="B60" i="313"/>
  <c r="A60" i="313"/>
  <c r="F154" i="3"/>
  <c r="F155" i="3" s="1"/>
  <c r="F156" i="3" s="1"/>
  <c r="F157" i="3" s="1"/>
  <c r="F158" i="3" s="1"/>
  <c r="F159" i="3" s="1"/>
  <c r="F160" i="3" s="1"/>
  <c r="F161" i="3" s="1"/>
  <c r="F162" i="3" s="1"/>
  <c r="F163" i="3" s="1"/>
  <c r="E200" i="3"/>
  <c r="E201" i="3" s="1"/>
  <c r="D201" i="3"/>
  <c r="D202" i="3" s="1"/>
  <c r="G153" i="3"/>
  <c r="F200" i="3" l="1"/>
  <c r="F201" i="3" s="1"/>
  <c r="J200" i="3"/>
  <c r="H200" i="3"/>
  <c r="H201" i="3" s="1"/>
  <c r="G200" i="3"/>
  <c r="G201" i="3" s="1"/>
  <c r="E202" i="3"/>
  <c r="E203" i="3" s="1"/>
  <c r="E204" i="3" s="1"/>
  <c r="E205" i="3" s="1"/>
  <c r="E206" i="3" s="1"/>
  <c r="E207" i="3" s="1"/>
  <c r="E208" i="3" s="1"/>
  <c r="E209" i="3" s="1"/>
  <c r="E210" i="3" s="1"/>
  <c r="E211" i="3" s="1"/>
  <c r="E212" i="3" s="1"/>
  <c r="E213" i="3" s="1"/>
  <c r="E214" i="3" s="1"/>
  <c r="E215" i="3" s="1"/>
  <c r="E216" i="3" s="1"/>
  <c r="E217" i="3" s="1"/>
  <c r="E218" i="3" s="1"/>
  <c r="E219" i="3" s="1"/>
  <c r="E220" i="3" s="1"/>
  <c r="E221" i="3" s="1"/>
  <c r="E222" i="3" s="1"/>
  <c r="E223" i="3" s="1"/>
  <c r="E224" i="3" s="1"/>
  <c r="E225" i="3" s="1"/>
  <c r="E226" i="3" s="1"/>
  <c r="E227" i="3" s="1"/>
  <c r="E228" i="3" s="1"/>
  <c r="E229" i="3" s="1"/>
  <c r="E230" i="3" s="1"/>
  <c r="E231" i="3" s="1"/>
  <c r="E232" i="3" s="1"/>
  <c r="E233" i="3" s="1"/>
  <c r="E234" i="3" s="1"/>
  <c r="E235" i="3" s="1"/>
  <c r="E236" i="3" s="1"/>
  <c r="E237" i="3" s="1"/>
  <c r="E238" i="3" s="1"/>
  <c r="E239" i="3" s="1"/>
  <c r="E240" i="3" s="1"/>
  <c r="E241" i="3" s="1"/>
  <c r="E242" i="3" s="1"/>
  <c r="E243" i="3" s="1"/>
  <c r="E244" i="3" s="1"/>
  <c r="E245" i="3" s="1"/>
  <c r="E246" i="3" s="1"/>
  <c r="E247" i="3" s="1"/>
  <c r="D203" i="3"/>
  <c r="D204" i="3" s="1"/>
  <c r="D205" i="3" s="1"/>
  <c r="D206" i="3" s="1"/>
  <c r="D207" i="3" s="1"/>
  <c r="D208" i="3" s="1"/>
  <c r="D209" i="3" s="1"/>
  <c r="D210" i="3" s="1"/>
  <c r="D211" i="3" s="1"/>
  <c r="D212" i="3" s="1"/>
  <c r="D213" i="3" s="1"/>
  <c r="D214" i="3" s="1"/>
  <c r="D215" i="3" s="1"/>
  <c r="D216" i="3" s="1"/>
  <c r="D217" i="3" s="1"/>
  <c r="D218" i="3" s="1"/>
  <c r="D219" i="3" s="1"/>
  <c r="D220" i="3" s="1"/>
  <c r="D221" i="3" s="1"/>
  <c r="D222" i="3" s="1"/>
  <c r="D223" i="3" s="1"/>
  <c r="D224" i="3" s="1"/>
  <c r="D225" i="3" s="1"/>
  <c r="D226" i="3" s="1"/>
  <c r="D227" i="3" s="1"/>
  <c r="D228" i="3" s="1"/>
  <c r="D229" i="3" s="1"/>
  <c r="D230" i="3" s="1"/>
  <c r="D231" i="3" s="1"/>
  <c r="D232" i="3" s="1"/>
  <c r="D233" i="3" s="1"/>
  <c r="D234" i="3" s="1"/>
  <c r="D235" i="3" s="1"/>
  <c r="D236" i="3" s="1"/>
  <c r="D237" i="3" s="1"/>
  <c r="D238" i="3" s="1"/>
  <c r="D239" i="3" s="1"/>
  <c r="D240" i="3" s="1"/>
  <c r="D241" i="3" s="1"/>
  <c r="D242" i="3" s="1"/>
  <c r="D243" i="3" s="1"/>
  <c r="D244" i="3" s="1"/>
  <c r="D245" i="3" s="1"/>
  <c r="D246" i="3" s="1"/>
  <c r="D247" i="3" s="1"/>
  <c r="D248" i="3" s="1"/>
  <c r="G154" i="3"/>
  <c r="G155" i="3" s="1"/>
  <c r="G156" i="3" s="1"/>
  <c r="G157" i="3" s="1"/>
  <c r="G158" i="3" s="1"/>
  <c r="G159" i="3" s="1"/>
  <c r="G160" i="3" s="1"/>
  <c r="G161" i="3" s="1"/>
  <c r="G162" i="3" s="1"/>
  <c r="G163" i="3" s="1"/>
  <c r="H153" i="3"/>
  <c r="H154" i="3" s="1"/>
  <c r="H155" i="3" s="1"/>
  <c r="H156" i="3" s="1"/>
  <c r="H157" i="3" s="1"/>
  <c r="H158" i="3" s="1"/>
  <c r="H159" i="3" s="1"/>
  <c r="H160" i="3" s="1"/>
  <c r="H161" i="3" s="1"/>
  <c r="H162" i="3" s="1"/>
  <c r="H163" i="3" s="1"/>
  <c r="J153" i="3"/>
  <c r="F164" i="3"/>
  <c r="L200" i="3" l="1"/>
  <c r="D68" i="313" s="1"/>
  <c r="G164" i="3"/>
  <c r="G165" i="3" s="1"/>
  <c r="G166" i="3" s="1"/>
  <c r="G167" i="3" s="1"/>
  <c r="G168" i="3" s="1"/>
  <c r="G169" i="3" s="1"/>
  <c r="G170" i="3" s="1"/>
  <c r="G171" i="3" s="1"/>
  <c r="F165" i="3"/>
  <c r="F166" i="3" s="1"/>
  <c r="F167" i="3" s="1"/>
  <c r="F168" i="3" s="1"/>
  <c r="F169" i="3" s="1"/>
  <c r="F170" i="3" s="1"/>
  <c r="F171" i="3" s="1"/>
  <c r="F202" i="3"/>
  <c r="D249" i="3"/>
  <c r="D250" i="3" s="1"/>
  <c r="D251" i="3" s="1"/>
  <c r="D252" i="3" s="1"/>
  <c r="D253" i="3" s="1"/>
  <c r="D254" i="3" s="1"/>
  <c r="D255" i="3" s="1"/>
  <c r="E248" i="3"/>
  <c r="E249" i="3" s="1"/>
  <c r="E250" i="3" s="1"/>
  <c r="E251" i="3" s="1"/>
  <c r="E252" i="3" s="1"/>
  <c r="E253" i="3" s="1"/>
  <c r="E254" i="3" s="1"/>
  <c r="L153" i="3"/>
  <c r="A68" i="313" l="1"/>
  <c r="B68" i="313"/>
  <c r="C68" i="313"/>
  <c r="D61" i="313"/>
  <c r="F61" i="313" s="1"/>
  <c r="B61" i="313"/>
  <c r="C61" i="313"/>
  <c r="A61" i="313"/>
  <c r="J164" i="3"/>
  <c r="H164" i="3"/>
  <c r="F203" i="3"/>
  <c r="F204" i="3" s="1"/>
  <c r="F205" i="3" s="1"/>
  <c r="F206" i="3" s="1"/>
  <c r="F207" i="3" s="1"/>
  <c r="F208" i="3" s="1"/>
  <c r="F209" i="3" s="1"/>
  <c r="F210" i="3" s="1"/>
  <c r="F211" i="3" s="1"/>
  <c r="F212" i="3" s="1"/>
  <c r="F213" i="3" s="1"/>
  <c r="F214" i="3" s="1"/>
  <c r="F215" i="3" s="1"/>
  <c r="F216" i="3" s="1"/>
  <c r="F217" i="3" s="1"/>
  <c r="F218" i="3" s="1"/>
  <c r="F219" i="3" s="1"/>
  <c r="F220" i="3" s="1"/>
  <c r="F221" i="3" s="1"/>
  <c r="F222" i="3" s="1"/>
  <c r="F223" i="3" s="1"/>
  <c r="F224" i="3" s="1"/>
  <c r="F225" i="3" s="1"/>
  <c r="F226" i="3" s="1"/>
  <c r="F227" i="3" s="1"/>
  <c r="F228" i="3" s="1"/>
  <c r="F229" i="3" s="1"/>
  <c r="F230" i="3" s="1"/>
  <c r="F231" i="3" s="1"/>
  <c r="F232" i="3" s="1"/>
  <c r="F233" i="3" s="1"/>
  <c r="F234" i="3" s="1"/>
  <c r="F235" i="3" s="1"/>
  <c r="F236" i="3" s="1"/>
  <c r="F237" i="3" s="1"/>
  <c r="F238" i="3" s="1"/>
  <c r="F239" i="3" s="1"/>
  <c r="F240" i="3" s="1"/>
  <c r="F241" i="3" s="1"/>
  <c r="F242" i="3" s="1"/>
  <c r="F243" i="3" s="1"/>
  <c r="F244" i="3" s="1"/>
  <c r="F245" i="3" s="1"/>
  <c r="F246" i="3" s="1"/>
  <c r="F247" i="3" s="1"/>
  <c r="H202" i="3"/>
  <c r="H203" i="3" s="1"/>
  <c r="H204" i="3" s="1"/>
  <c r="H205" i="3" s="1"/>
  <c r="H206" i="3" s="1"/>
  <c r="H207" i="3" s="1"/>
  <c r="H208" i="3" s="1"/>
  <c r="H209" i="3" s="1"/>
  <c r="H210" i="3" s="1"/>
  <c r="H211" i="3" s="1"/>
  <c r="H212" i="3" s="1"/>
  <c r="H213" i="3" s="1"/>
  <c r="H214" i="3" s="1"/>
  <c r="H215" i="3" s="1"/>
  <c r="H216" i="3" s="1"/>
  <c r="H217" i="3" s="1"/>
  <c r="H218" i="3" s="1"/>
  <c r="H219" i="3" s="1"/>
  <c r="H220" i="3" s="1"/>
  <c r="H221" i="3" s="1"/>
  <c r="H222" i="3" s="1"/>
  <c r="H223" i="3" s="1"/>
  <c r="H224" i="3" s="1"/>
  <c r="H225" i="3" s="1"/>
  <c r="H226" i="3" s="1"/>
  <c r="H227" i="3" s="1"/>
  <c r="H228" i="3" s="1"/>
  <c r="H229" i="3" s="1"/>
  <c r="H230" i="3" s="1"/>
  <c r="H231" i="3" s="1"/>
  <c r="H232" i="3" s="1"/>
  <c r="H233" i="3" s="1"/>
  <c r="H234" i="3" s="1"/>
  <c r="H235" i="3" s="1"/>
  <c r="H236" i="3" s="1"/>
  <c r="H237" i="3" s="1"/>
  <c r="H238" i="3" s="1"/>
  <c r="H239" i="3" s="1"/>
  <c r="H240" i="3" s="1"/>
  <c r="H241" i="3" s="1"/>
  <c r="H242" i="3" s="1"/>
  <c r="H243" i="3" s="1"/>
  <c r="H244" i="3" s="1"/>
  <c r="H245" i="3" s="1"/>
  <c r="H246" i="3" s="1"/>
  <c r="H247" i="3" s="1"/>
  <c r="G202" i="3"/>
  <c r="G203" i="3" s="1"/>
  <c r="G204" i="3" s="1"/>
  <c r="G205" i="3" s="1"/>
  <c r="G206" i="3" s="1"/>
  <c r="G207" i="3" s="1"/>
  <c r="G208" i="3" s="1"/>
  <c r="G209" i="3" s="1"/>
  <c r="G210" i="3" s="1"/>
  <c r="G211" i="3" s="1"/>
  <c r="G212" i="3" s="1"/>
  <c r="G213" i="3" s="1"/>
  <c r="G214" i="3" s="1"/>
  <c r="G215" i="3" s="1"/>
  <c r="G216" i="3" s="1"/>
  <c r="G217" i="3" s="1"/>
  <c r="G218" i="3" s="1"/>
  <c r="G219" i="3" s="1"/>
  <c r="G220" i="3" s="1"/>
  <c r="G221" i="3" s="1"/>
  <c r="G222" i="3" s="1"/>
  <c r="G223" i="3" s="1"/>
  <c r="G224" i="3" s="1"/>
  <c r="G225" i="3" s="1"/>
  <c r="G226" i="3" s="1"/>
  <c r="G227" i="3" s="1"/>
  <c r="G228" i="3" s="1"/>
  <c r="G229" i="3" s="1"/>
  <c r="G230" i="3" s="1"/>
  <c r="G231" i="3" s="1"/>
  <c r="G232" i="3" s="1"/>
  <c r="G233" i="3" s="1"/>
  <c r="G234" i="3" s="1"/>
  <c r="G235" i="3" s="1"/>
  <c r="G236" i="3" s="1"/>
  <c r="G237" i="3" s="1"/>
  <c r="G238" i="3" s="1"/>
  <c r="G239" i="3" s="1"/>
  <c r="G240" i="3" s="1"/>
  <c r="G241" i="3" s="1"/>
  <c r="G242" i="3" s="1"/>
  <c r="G243" i="3" s="1"/>
  <c r="G244" i="3" s="1"/>
  <c r="G245" i="3" s="1"/>
  <c r="G246" i="3" s="1"/>
  <c r="G247" i="3" s="1"/>
  <c r="J202" i="3"/>
  <c r="D256" i="3"/>
  <c r="D257" i="3" s="1"/>
  <c r="D258" i="3" s="1"/>
  <c r="D259" i="3" s="1"/>
  <c r="D260" i="3" s="1"/>
  <c r="E255" i="3"/>
  <c r="E256" i="3" s="1"/>
  <c r="E257" i="3" s="1"/>
  <c r="E258" i="3" s="1"/>
  <c r="E259" i="3" s="1"/>
  <c r="F172" i="3"/>
  <c r="H165" i="3" l="1"/>
  <c r="H166" i="3" s="1"/>
  <c r="H167" i="3" s="1"/>
  <c r="H168" i="3" s="1"/>
  <c r="H169" i="3" s="1"/>
  <c r="H170" i="3" s="1"/>
  <c r="H171" i="3" s="1"/>
  <c r="L164" i="3"/>
  <c r="F173" i="3"/>
  <c r="F174" i="3" s="1"/>
  <c r="F175" i="3" s="1"/>
  <c r="F176" i="3" s="1"/>
  <c r="F177" i="3" s="1"/>
  <c r="F178" i="3" s="1"/>
  <c r="F179" i="3" s="1"/>
  <c r="G172" i="3"/>
  <c r="G173" i="3" s="1"/>
  <c r="G174" i="3" s="1"/>
  <c r="G175" i="3" s="1"/>
  <c r="G176" i="3" s="1"/>
  <c r="G177" i="3" s="1"/>
  <c r="G178" i="3" s="1"/>
  <c r="G179" i="3" s="1"/>
  <c r="L202" i="3"/>
  <c r="E260" i="3"/>
  <c r="E261" i="3" s="1"/>
  <c r="E262" i="3" s="1"/>
  <c r="E263" i="3" s="1"/>
  <c r="E264" i="3" s="1"/>
  <c r="E265" i="3" s="1"/>
  <c r="D261" i="3"/>
  <c r="D262" i="3" s="1"/>
  <c r="D263" i="3" s="1"/>
  <c r="D264" i="3" s="1"/>
  <c r="D265" i="3" s="1"/>
  <c r="D266" i="3" s="1"/>
  <c r="J172" i="3"/>
  <c r="F248" i="3"/>
  <c r="G248" i="3" s="1"/>
  <c r="G249" i="3" s="1"/>
  <c r="G250" i="3" s="1"/>
  <c r="G251" i="3" s="1"/>
  <c r="G252" i="3" s="1"/>
  <c r="G253" i="3" s="1"/>
  <c r="G254" i="3" s="1"/>
  <c r="J248" i="3" l="1"/>
  <c r="D62" i="313"/>
  <c r="F62" i="313" s="1"/>
  <c r="C62" i="313"/>
  <c r="B62" i="313"/>
  <c r="A62" i="313"/>
  <c r="D69" i="313"/>
  <c r="F69" i="313" s="1"/>
  <c r="C69" i="313"/>
  <c r="B69" i="313"/>
  <c r="A69" i="313"/>
  <c r="E266" i="3"/>
  <c r="E267" i="3" s="1"/>
  <c r="E268" i="3" s="1"/>
  <c r="E269" i="3" s="1"/>
  <c r="E270" i="3" s="1"/>
  <c r="D267" i="3"/>
  <c r="D268" i="3" s="1"/>
  <c r="D269" i="3" s="1"/>
  <c r="D270" i="3" s="1"/>
  <c r="D271" i="3" s="1"/>
  <c r="H248" i="3"/>
  <c r="H249" i="3" s="1"/>
  <c r="H250" i="3" s="1"/>
  <c r="H251" i="3" s="1"/>
  <c r="H252" i="3" s="1"/>
  <c r="H253" i="3" s="1"/>
  <c r="H254" i="3" s="1"/>
  <c r="H172" i="3"/>
  <c r="H173" i="3" s="1"/>
  <c r="H174" i="3" s="1"/>
  <c r="H175" i="3" s="1"/>
  <c r="H176" i="3" s="1"/>
  <c r="H177" i="3" s="1"/>
  <c r="H178" i="3" s="1"/>
  <c r="H179" i="3" s="1"/>
  <c r="F249" i="3"/>
  <c r="F250" i="3" s="1"/>
  <c r="F251" i="3" s="1"/>
  <c r="F252" i="3" s="1"/>
  <c r="F253" i="3" s="1"/>
  <c r="F254" i="3" s="1"/>
  <c r="F180" i="3"/>
  <c r="G180" i="3" s="1"/>
  <c r="G181" i="3" s="1"/>
  <c r="G182" i="3" s="1"/>
  <c r="G183" i="3" s="1"/>
  <c r="G184" i="3" s="1"/>
  <c r="L248" i="3" l="1"/>
  <c r="D70" i="313" s="1"/>
  <c r="F70" i="313" s="1"/>
  <c r="H180" i="3"/>
  <c r="H181" i="3" s="1"/>
  <c r="H182" i="3" s="1"/>
  <c r="H183" i="3" s="1"/>
  <c r="H184" i="3" s="1"/>
  <c r="J180" i="3"/>
  <c r="L172" i="3"/>
  <c r="F181" i="3"/>
  <c r="F182" i="3" s="1"/>
  <c r="F183" i="3" s="1"/>
  <c r="F184" i="3" s="1"/>
  <c r="F255" i="3"/>
  <c r="H255" i="3" s="1"/>
  <c r="H256" i="3" s="1"/>
  <c r="H257" i="3" s="1"/>
  <c r="H258" i="3" s="1"/>
  <c r="H259" i="3" s="1"/>
  <c r="D272" i="3"/>
  <c r="D273" i="3" s="1"/>
  <c r="D274" i="3" s="1"/>
  <c r="D275" i="3" s="1"/>
  <c r="D276" i="3" s="1"/>
  <c r="D277" i="3" s="1"/>
  <c r="D278" i="3" s="1"/>
  <c r="D279" i="3" s="1"/>
  <c r="D280" i="3" s="1"/>
  <c r="D281" i="3" s="1"/>
  <c r="D282" i="3" s="1"/>
  <c r="D283" i="3" s="1"/>
  <c r="D284" i="3" s="1"/>
  <c r="D285" i="3" s="1"/>
  <c r="D286" i="3" s="1"/>
  <c r="D287" i="3" s="1"/>
  <c r="D288" i="3" s="1"/>
  <c r="D289" i="3" s="1"/>
  <c r="D290" i="3" s="1"/>
  <c r="D291" i="3" s="1"/>
  <c r="D292" i="3" s="1"/>
  <c r="E271" i="3"/>
  <c r="E272" i="3" s="1"/>
  <c r="E273" i="3" s="1"/>
  <c r="E274" i="3" s="1"/>
  <c r="E275" i="3" s="1"/>
  <c r="E276" i="3" s="1"/>
  <c r="E277" i="3" s="1"/>
  <c r="E278" i="3" s="1"/>
  <c r="E279" i="3" s="1"/>
  <c r="E280" i="3" s="1"/>
  <c r="E281" i="3" s="1"/>
  <c r="E282" i="3" s="1"/>
  <c r="E283" i="3" s="1"/>
  <c r="E284" i="3" s="1"/>
  <c r="E285" i="3" s="1"/>
  <c r="E286" i="3" s="1"/>
  <c r="E287" i="3" s="1"/>
  <c r="E288" i="3" s="1"/>
  <c r="E289" i="3" s="1"/>
  <c r="E290" i="3" s="1"/>
  <c r="E291" i="3" s="1"/>
  <c r="L180" i="3" l="1"/>
  <c r="B64" i="313" s="1"/>
  <c r="B70" i="313"/>
  <c r="A70" i="313"/>
  <c r="C70" i="313"/>
  <c r="D63" i="313"/>
  <c r="F63" i="313" s="1"/>
  <c r="C63" i="313"/>
  <c r="B63" i="313"/>
  <c r="A63" i="313"/>
  <c r="F256" i="3"/>
  <c r="F257" i="3" s="1"/>
  <c r="F258" i="3" s="1"/>
  <c r="F259" i="3" s="1"/>
  <c r="F185" i="3"/>
  <c r="E292" i="3"/>
  <c r="E293" i="3" s="1"/>
  <c r="D293" i="3"/>
  <c r="D294" i="3" s="1"/>
  <c r="G255" i="3"/>
  <c r="G256" i="3" s="1"/>
  <c r="G257" i="3" s="1"/>
  <c r="G258" i="3" s="1"/>
  <c r="G259" i="3" s="1"/>
  <c r="J255" i="3"/>
  <c r="D64" i="313" l="1"/>
  <c r="F64" i="313" s="1"/>
  <c r="A64" i="313"/>
  <c r="C64" i="313"/>
  <c r="F186" i="3"/>
  <c r="F187" i="3" s="1"/>
  <c r="F188" i="3" s="1"/>
  <c r="F189" i="3" s="1"/>
  <c r="L255" i="3"/>
  <c r="D295" i="3"/>
  <c r="D296" i="3" s="1"/>
  <c r="D297" i="3" s="1"/>
  <c r="D298" i="3" s="1"/>
  <c r="D299" i="3" s="1"/>
  <c r="D300" i="3" s="1"/>
  <c r="D301" i="3" s="1"/>
  <c r="D302" i="3" s="1"/>
  <c r="D303" i="3" s="1"/>
  <c r="D304" i="3" s="1"/>
  <c r="D305" i="3" s="1"/>
  <c r="D306" i="3" s="1"/>
  <c r="D307" i="3" s="1"/>
  <c r="D308" i="3" s="1"/>
  <c r="D309" i="3" s="1"/>
  <c r="D310" i="3" s="1"/>
  <c r="D311" i="3" s="1"/>
  <c r="D312" i="3" s="1"/>
  <c r="D313" i="3" s="1"/>
  <c r="D314" i="3" s="1"/>
  <c r="D315" i="3" s="1"/>
  <c r="D316" i="3" s="1"/>
  <c r="D317" i="3" s="1"/>
  <c r="D318" i="3" s="1"/>
  <c r="E294" i="3"/>
  <c r="E295" i="3" s="1"/>
  <c r="E296" i="3" s="1"/>
  <c r="E297" i="3" s="1"/>
  <c r="E298" i="3" s="1"/>
  <c r="E299" i="3" s="1"/>
  <c r="E300" i="3" s="1"/>
  <c r="E301" i="3" s="1"/>
  <c r="E302" i="3" s="1"/>
  <c r="E303" i="3" s="1"/>
  <c r="E304" i="3" s="1"/>
  <c r="E305" i="3" s="1"/>
  <c r="E306" i="3" s="1"/>
  <c r="E307" i="3" s="1"/>
  <c r="E308" i="3" s="1"/>
  <c r="E309" i="3" s="1"/>
  <c r="E310" i="3" s="1"/>
  <c r="E311" i="3" s="1"/>
  <c r="E312" i="3" s="1"/>
  <c r="E313" i="3" s="1"/>
  <c r="E314" i="3" s="1"/>
  <c r="E315" i="3" s="1"/>
  <c r="E316" i="3" s="1"/>
  <c r="E317" i="3" s="1"/>
  <c r="G185" i="3"/>
  <c r="G186" i="3" s="1"/>
  <c r="G187" i="3" s="1"/>
  <c r="G188" i="3" s="1"/>
  <c r="G189" i="3" s="1"/>
  <c r="F260" i="3"/>
  <c r="G260" i="3" s="1"/>
  <c r="G261" i="3" s="1"/>
  <c r="G262" i="3" s="1"/>
  <c r="G263" i="3" s="1"/>
  <c r="G264" i="3" s="1"/>
  <c r="G265" i="3" s="1"/>
  <c r="D71" i="313" l="1"/>
  <c r="F71" i="313" s="1"/>
  <c r="C71" i="313"/>
  <c r="B71" i="313"/>
  <c r="A71" i="313"/>
  <c r="F261" i="3"/>
  <c r="F262" i="3" s="1"/>
  <c r="F263" i="3" s="1"/>
  <c r="F264" i="3" s="1"/>
  <c r="F265" i="3" s="1"/>
  <c r="H185" i="3"/>
  <c r="H186" i="3" s="1"/>
  <c r="H187" i="3" s="1"/>
  <c r="H188" i="3" s="1"/>
  <c r="H189" i="3" s="1"/>
  <c r="J260" i="3"/>
  <c r="E318" i="3"/>
  <c r="E319" i="3" s="1"/>
  <c r="D319" i="3"/>
  <c r="D320" i="3" s="1"/>
  <c r="F318" i="3"/>
  <c r="F319" i="3" s="1"/>
  <c r="J318" i="3"/>
  <c r="H318" i="3"/>
  <c r="H319" i="3" s="1"/>
  <c r="H260" i="3"/>
  <c r="H261" i="3" s="1"/>
  <c r="H262" i="3" s="1"/>
  <c r="H263" i="3" s="1"/>
  <c r="H264" i="3" s="1"/>
  <c r="H265" i="3" s="1"/>
  <c r="J185" i="3"/>
  <c r="F190" i="3"/>
  <c r="G190" i="3" s="1"/>
  <c r="G191" i="3" s="1"/>
  <c r="G192" i="3" s="1"/>
  <c r="G193" i="3" s="1"/>
  <c r="G194" i="3" s="1"/>
  <c r="L185" i="3" l="1"/>
  <c r="A65" i="313" s="1"/>
  <c r="G318" i="3"/>
  <c r="G319" i="3" s="1"/>
  <c r="H190" i="3"/>
  <c r="H191" i="3" s="1"/>
  <c r="H192" i="3" s="1"/>
  <c r="H193" i="3" s="1"/>
  <c r="H194" i="3" s="1"/>
  <c r="J190" i="3"/>
  <c r="F191" i="3"/>
  <c r="F192" i="3" s="1"/>
  <c r="F193" i="3" s="1"/>
  <c r="F194" i="3" s="1"/>
  <c r="L318" i="3"/>
  <c r="D321" i="3"/>
  <c r="D322" i="3" s="1"/>
  <c r="D323" i="3" s="1"/>
  <c r="D324" i="3" s="1"/>
  <c r="D325" i="3" s="1"/>
  <c r="D326" i="3" s="1"/>
  <c r="D327" i="3" s="1"/>
  <c r="D328" i="3" s="1"/>
  <c r="D329" i="3" s="1"/>
  <c r="D330" i="3" s="1"/>
  <c r="D331" i="3" s="1"/>
  <c r="D332" i="3" s="1"/>
  <c r="D333" i="3" s="1"/>
  <c r="D334" i="3" s="1"/>
  <c r="D335" i="3" s="1"/>
  <c r="D336" i="3" s="1"/>
  <c r="D337" i="3" s="1"/>
  <c r="D338" i="3" s="1"/>
  <c r="D339" i="3" s="1"/>
  <c r="E320" i="3"/>
  <c r="E321" i="3" s="1"/>
  <c r="E322" i="3" s="1"/>
  <c r="E323" i="3" s="1"/>
  <c r="E324" i="3" s="1"/>
  <c r="E325" i="3" s="1"/>
  <c r="E326" i="3" s="1"/>
  <c r="E327" i="3" s="1"/>
  <c r="E328" i="3" s="1"/>
  <c r="E329" i="3" s="1"/>
  <c r="E330" i="3" s="1"/>
  <c r="E331" i="3" s="1"/>
  <c r="E332" i="3" s="1"/>
  <c r="E333" i="3" s="1"/>
  <c r="E334" i="3" s="1"/>
  <c r="E335" i="3" s="1"/>
  <c r="E336" i="3" s="1"/>
  <c r="E337" i="3" s="1"/>
  <c r="E338" i="3" s="1"/>
  <c r="L260" i="3"/>
  <c r="F266" i="3"/>
  <c r="C65" i="313" l="1"/>
  <c r="L190" i="3"/>
  <c r="A66" i="313" s="1"/>
  <c r="B65" i="313"/>
  <c r="D65" i="313"/>
  <c r="H320" i="3"/>
  <c r="H321" i="3" s="1"/>
  <c r="H322" i="3" s="1"/>
  <c r="H323" i="3" s="1"/>
  <c r="H324" i="3" s="1"/>
  <c r="H325" i="3" s="1"/>
  <c r="H326" i="3" s="1"/>
  <c r="H327" i="3" s="1"/>
  <c r="H328" i="3" s="1"/>
  <c r="H329" i="3" s="1"/>
  <c r="H330" i="3" s="1"/>
  <c r="H331" i="3" s="1"/>
  <c r="H332" i="3" s="1"/>
  <c r="H333" i="3" s="1"/>
  <c r="H334" i="3" s="1"/>
  <c r="H335" i="3" s="1"/>
  <c r="H336" i="3" s="1"/>
  <c r="H337" i="3" s="1"/>
  <c r="H338" i="3" s="1"/>
  <c r="F320" i="3"/>
  <c r="F321" i="3" s="1"/>
  <c r="F322" i="3" s="1"/>
  <c r="F323" i="3" s="1"/>
  <c r="F324" i="3" s="1"/>
  <c r="F325" i="3" s="1"/>
  <c r="F326" i="3" s="1"/>
  <c r="F327" i="3" s="1"/>
  <c r="F328" i="3" s="1"/>
  <c r="F329" i="3" s="1"/>
  <c r="F330" i="3" s="1"/>
  <c r="F331" i="3" s="1"/>
  <c r="F332" i="3" s="1"/>
  <c r="F333" i="3" s="1"/>
  <c r="F334" i="3" s="1"/>
  <c r="F335" i="3" s="1"/>
  <c r="F336" i="3" s="1"/>
  <c r="F337" i="3" s="1"/>
  <c r="F338" i="3" s="1"/>
  <c r="B72" i="313"/>
  <c r="A72" i="313"/>
  <c r="C72" i="313"/>
  <c r="D72" i="313"/>
  <c r="F72" i="313" s="1"/>
  <c r="G320" i="3"/>
  <c r="G321" i="3" s="1"/>
  <c r="G322" i="3" s="1"/>
  <c r="G323" i="3" s="1"/>
  <c r="G324" i="3" s="1"/>
  <c r="G325" i="3" s="1"/>
  <c r="G326" i="3" s="1"/>
  <c r="G327" i="3" s="1"/>
  <c r="G328" i="3" s="1"/>
  <c r="G329" i="3" s="1"/>
  <c r="G330" i="3" s="1"/>
  <c r="G331" i="3" s="1"/>
  <c r="G332" i="3" s="1"/>
  <c r="G333" i="3" s="1"/>
  <c r="G334" i="3" s="1"/>
  <c r="G335" i="3" s="1"/>
  <c r="G336" i="3" s="1"/>
  <c r="G337" i="3" s="1"/>
  <c r="G338" i="3" s="1"/>
  <c r="D77" i="313"/>
  <c r="C77" i="313"/>
  <c r="B77" i="313"/>
  <c r="A77" i="313"/>
  <c r="C66" i="313"/>
  <c r="F267" i="3"/>
  <c r="F268" i="3" s="1"/>
  <c r="F269" i="3" s="1"/>
  <c r="F270" i="3" s="1"/>
  <c r="J266" i="3"/>
  <c r="H266" i="3"/>
  <c r="H267" i="3" s="1"/>
  <c r="H268" i="3" s="1"/>
  <c r="H269" i="3" s="1"/>
  <c r="H270" i="3" s="1"/>
  <c r="G266" i="3"/>
  <c r="G267" i="3" s="1"/>
  <c r="G268" i="3" s="1"/>
  <c r="G269" i="3" s="1"/>
  <c r="G270" i="3" s="1"/>
  <c r="D340" i="3"/>
  <c r="D341" i="3" s="1"/>
  <c r="D342" i="3" s="1"/>
  <c r="D343" i="3" s="1"/>
  <c r="D344" i="3" s="1"/>
  <c r="D345" i="3" s="1"/>
  <c r="D346" i="3" s="1"/>
  <c r="D347" i="3" s="1"/>
  <c r="D348" i="3" s="1"/>
  <c r="D349" i="3" s="1"/>
  <c r="D350" i="3" s="1"/>
  <c r="D351" i="3" s="1"/>
  <c r="D352" i="3" s="1"/>
  <c r="E339" i="3"/>
  <c r="E340" i="3" s="1"/>
  <c r="E341" i="3" s="1"/>
  <c r="E342" i="3" s="1"/>
  <c r="E343" i="3" s="1"/>
  <c r="E344" i="3" s="1"/>
  <c r="E345" i="3" s="1"/>
  <c r="E346" i="3" s="1"/>
  <c r="E347" i="3" s="1"/>
  <c r="E348" i="3" s="1"/>
  <c r="E349" i="3" s="1"/>
  <c r="E350" i="3" s="1"/>
  <c r="E351" i="3" s="1"/>
  <c r="F195" i="3"/>
  <c r="D66" i="313" l="1"/>
  <c r="F66" i="313" s="1"/>
  <c r="J320" i="3"/>
  <c r="B66" i="313"/>
  <c r="L320" i="3"/>
  <c r="B78" i="313" s="1"/>
  <c r="D78" i="313"/>
  <c r="F78" i="313" s="1"/>
  <c r="C78" i="313"/>
  <c r="G195" i="3"/>
  <c r="G196" i="3" s="1"/>
  <c r="G197" i="3" s="1"/>
  <c r="G198" i="3" s="1"/>
  <c r="G199" i="3" s="1"/>
  <c r="J195" i="3"/>
  <c r="F196" i="3"/>
  <c r="F197" i="3" s="1"/>
  <c r="F198" i="3" s="1"/>
  <c r="F199" i="3" s="1"/>
  <c r="F339" i="3"/>
  <c r="J339" i="3" s="1"/>
  <c r="L266" i="3"/>
  <c r="D353" i="3"/>
  <c r="D354" i="3" s="1"/>
  <c r="D355" i="3" s="1"/>
  <c r="D356" i="3" s="1"/>
  <c r="D357" i="3" s="1"/>
  <c r="D358" i="3" s="1"/>
  <c r="D359" i="3" s="1"/>
  <c r="D360" i="3" s="1"/>
  <c r="D361" i="3" s="1"/>
  <c r="E352" i="3"/>
  <c r="E353" i="3" s="1"/>
  <c r="E354" i="3" s="1"/>
  <c r="E355" i="3" s="1"/>
  <c r="E356" i="3" s="1"/>
  <c r="E357" i="3" s="1"/>
  <c r="E358" i="3" s="1"/>
  <c r="E359" i="3" s="1"/>
  <c r="E360" i="3" s="1"/>
  <c r="F271" i="3"/>
  <c r="H271" i="3" s="1"/>
  <c r="H272" i="3" s="1"/>
  <c r="H273" i="3" s="1"/>
  <c r="H274" i="3" s="1"/>
  <c r="H275" i="3" s="1"/>
  <c r="H276" i="3" s="1"/>
  <c r="H277" i="3" s="1"/>
  <c r="H278" i="3" s="1"/>
  <c r="H279" i="3" s="1"/>
  <c r="H280" i="3" s="1"/>
  <c r="H281" i="3" s="1"/>
  <c r="H282" i="3" s="1"/>
  <c r="H283" i="3" s="1"/>
  <c r="H284" i="3" s="1"/>
  <c r="H285" i="3" s="1"/>
  <c r="H286" i="3" s="1"/>
  <c r="H287" i="3" s="1"/>
  <c r="H288" i="3" s="1"/>
  <c r="H289" i="3" s="1"/>
  <c r="H290" i="3" s="1"/>
  <c r="H291" i="3" s="1"/>
  <c r="A78" i="313" l="1"/>
  <c r="C73" i="313"/>
  <c r="D73" i="313"/>
  <c r="F73" i="313" s="1"/>
  <c r="B73" i="313"/>
  <c r="A73" i="313"/>
  <c r="G271" i="3"/>
  <c r="G272" i="3" s="1"/>
  <c r="G273" i="3" s="1"/>
  <c r="G274" i="3" s="1"/>
  <c r="G275" i="3" s="1"/>
  <c r="G276" i="3" s="1"/>
  <c r="G277" i="3" s="1"/>
  <c r="G278" i="3" s="1"/>
  <c r="G279" i="3" s="1"/>
  <c r="G280" i="3" s="1"/>
  <c r="G281" i="3" s="1"/>
  <c r="G282" i="3" s="1"/>
  <c r="G283" i="3" s="1"/>
  <c r="G284" i="3" s="1"/>
  <c r="G285" i="3" s="1"/>
  <c r="G286" i="3" s="1"/>
  <c r="G287" i="3" s="1"/>
  <c r="G288" i="3" s="1"/>
  <c r="G289" i="3" s="1"/>
  <c r="G290" i="3" s="1"/>
  <c r="G291" i="3" s="1"/>
  <c r="F340" i="3"/>
  <c r="F341" i="3" s="1"/>
  <c r="F342" i="3" s="1"/>
  <c r="F343" i="3" s="1"/>
  <c r="F344" i="3" s="1"/>
  <c r="F345" i="3" s="1"/>
  <c r="F346" i="3" s="1"/>
  <c r="F347" i="3" s="1"/>
  <c r="F348" i="3" s="1"/>
  <c r="F349" i="3" s="1"/>
  <c r="F350" i="3" s="1"/>
  <c r="F351" i="3" s="1"/>
  <c r="G339" i="3"/>
  <c r="G340" i="3" s="1"/>
  <c r="G341" i="3" s="1"/>
  <c r="G342" i="3" s="1"/>
  <c r="G343" i="3" s="1"/>
  <c r="G344" i="3" s="1"/>
  <c r="G345" i="3" s="1"/>
  <c r="G346" i="3" s="1"/>
  <c r="G347" i="3" s="1"/>
  <c r="G348" i="3" s="1"/>
  <c r="G349" i="3" s="1"/>
  <c r="G350" i="3" s="1"/>
  <c r="G351" i="3" s="1"/>
  <c r="H339" i="3"/>
  <c r="H340" i="3" s="1"/>
  <c r="H341" i="3" s="1"/>
  <c r="H342" i="3" s="1"/>
  <c r="H343" i="3" s="1"/>
  <c r="H344" i="3" s="1"/>
  <c r="H345" i="3" s="1"/>
  <c r="H346" i="3" s="1"/>
  <c r="H347" i="3" s="1"/>
  <c r="H348" i="3" s="1"/>
  <c r="H349" i="3" s="1"/>
  <c r="H350" i="3" s="1"/>
  <c r="H351" i="3" s="1"/>
  <c r="J271" i="3"/>
  <c r="E361" i="3"/>
  <c r="E362" i="3" s="1"/>
  <c r="E363" i="3" s="1"/>
  <c r="E364" i="3" s="1"/>
  <c r="E365" i="3" s="1"/>
  <c r="D362" i="3"/>
  <c r="D363" i="3" s="1"/>
  <c r="D364" i="3" s="1"/>
  <c r="D365" i="3" s="1"/>
  <c r="D366" i="3" s="1"/>
  <c r="F352" i="3"/>
  <c r="F272" i="3"/>
  <c r="F273" i="3" s="1"/>
  <c r="F274" i="3" s="1"/>
  <c r="F275" i="3" s="1"/>
  <c r="F276" i="3" s="1"/>
  <c r="F277" i="3" s="1"/>
  <c r="F278" i="3" s="1"/>
  <c r="F279" i="3" s="1"/>
  <c r="F280" i="3" s="1"/>
  <c r="F281" i="3" s="1"/>
  <c r="F282" i="3" s="1"/>
  <c r="F283" i="3" s="1"/>
  <c r="F284" i="3" s="1"/>
  <c r="F285" i="3" s="1"/>
  <c r="F286" i="3" s="1"/>
  <c r="F287" i="3" s="1"/>
  <c r="F288" i="3" s="1"/>
  <c r="F289" i="3" s="1"/>
  <c r="F290" i="3" s="1"/>
  <c r="F291" i="3" s="1"/>
  <c r="L271" i="3"/>
  <c r="H195" i="3"/>
  <c r="D74" i="313" l="1"/>
  <c r="F74" i="313" s="1"/>
  <c r="G68" i="313" s="1"/>
  <c r="C74" i="313"/>
  <c r="B74" i="313"/>
  <c r="A74" i="313"/>
  <c r="F292" i="3"/>
  <c r="J292" i="3" s="1"/>
  <c r="F353" i="3"/>
  <c r="F354" i="3" s="1"/>
  <c r="F355" i="3" s="1"/>
  <c r="F356" i="3" s="1"/>
  <c r="F357" i="3" s="1"/>
  <c r="F358" i="3" s="1"/>
  <c r="F359" i="3" s="1"/>
  <c r="F360" i="3" s="1"/>
  <c r="D367" i="3"/>
  <c r="D368" i="3" s="1"/>
  <c r="E366" i="3"/>
  <c r="E367" i="3" s="1"/>
  <c r="G352" i="3"/>
  <c r="G353" i="3" s="1"/>
  <c r="G354" i="3" s="1"/>
  <c r="G355" i="3" s="1"/>
  <c r="G356" i="3" s="1"/>
  <c r="G357" i="3" s="1"/>
  <c r="G358" i="3" s="1"/>
  <c r="G359" i="3" s="1"/>
  <c r="G360" i="3" s="1"/>
  <c r="H352" i="3"/>
  <c r="H353" i="3" s="1"/>
  <c r="H354" i="3" s="1"/>
  <c r="H355" i="3" s="1"/>
  <c r="H356" i="3" s="1"/>
  <c r="H357" i="3" s="1"/>
  <c r="H358" i="3" s="1"/>
  <c r="H359" i="3" s="1"/>
  <c r="H360" i="3" s="1"/>
  <c r="J352" i="3"/>
  <c r="H196" i="3"/>
  <c r="H197" i="3" s="1"/>
  <c r="H198" i="3" s="1"/>
  <c r="H199" i="3" s="1"/>
  <c r="L195" i="3"/>
  <c r="L339" i="3"/>
  <c r="B67" i="313" l="1"/>
  <c r="A67" i="313"/>
  <c r="D67" i="313"/>
  <c r="F67" i="313" s="1"/>
  <c r="G54" i="313" s="1"/>
  <c r="C67" i="313"/>
  <c r="C79" i="313"/>
  <c r="B79" i="313"/>
  <c r="A79" i="313"/>
  <c r="D79" i="313"/>
  <c r="F79" i="313" s="1"/>
  <c r="F361" i="3"/>
  <c r="D369" i="3"/>
  <c r="D370" i="3" s="1"/>
  <c r="D371" i="3" s="1"/>
  <c r="D372" i="3" s="1"/>
  <c r="D373" i="3" s="1"/>
  <c r="D374" i="3" s="1"/>
  <c r="D375" i="3" s="1"/>
  <c r="D376" i="3" s="1"/>
  <c r="E368" i="3"/>
  <c r="E369" i="3" s="1"/>
  <c r="E370" i="3" s="1"/>
  <c r="E371" i="3" s="1"/>
  <c r="E372" i="3" s="1"/>
  <c r="E373" i="3" s="1"/>
  <c r="E374" i="3" s="1"/>
  <c r="E375" i="3" s="1"/>
  <c r="L352" i="3"/>
  <c r="F293" i="3"/>
  <c r="H292" i="3"/>
  <c r="H293" i="3" s="1"/>
  <c r="G292" i="3"/>
  <c r="G293" i="3" s="1"/>
  <c r="D80" i="313" l="1"/>
  <c r="B80" i="313"/>
  <c r="C80" i="313"/>
  <c r="A80" i="313"/>
  <c r="D377" i="3"/>
  <c r="D378" i="3" s="1"/>
  <c r="D379" i="3" s="1"/>
  <c r="D380" i="3" s="1"/>
  <c r="D381" i="3" s="1"/>
  <c r="D382" i="3" s="1"/>
  <c r="D383" i="3" s="1"/>
  <c r="D384" i="3" s="1"/>
  <c r="D385" i="3" s="1"/>
  <c r="D386" i="3" s="1"/>
  <c r="D387" i="3" s="1"/>
  <c r="D388" i="3" s="1"/>
  <c r="E376" i="3"/>
  <c r="E377" i="3" s="1"/>
  <c r="E378" i="3" s="1"/>
  <c r="E379" i="3" s="1"/>
  <c r="E380" i="3" s="1"/>
  <c r="E381" i="3" s="1"/>
  <c r="E382" i="3" s="1"/>
  <c r="E383" i="3" s="1"/>
  <c r="E384" i="3" s="1"/>
  <c r="E385" i="3" s="1"/>
  <c r="E386" i="3" s="1"/>
  <c r="E387" i="3" s="1"/>
  <c r="F362" i="3"/>
  <c r="F363" i="3" s="1"/>
  <c r="F364" i="3" s="1"/>
  <c r="F365" i="3" s="1"/>
  <c r="G361" i="3"/>
  <c r="G362" i="3" s="1"/>
  <c r="G363" i="3" s="1"/>
  <c r="G364" i="3" s="1"/>
  <c r="G365" i="3" s="1"/>
  <c r="L292" i="3"/>
  <c r="H361" i="3"/>
  <c r="H362" i="3" s="1"/>
  <c r="H363" i="3" s="1"/>
  <c r="H364" i="3" s="1"/>
  <c r="H365" i="3" s="1"/>
  <c r="F294" i="3"/>
  <c r="J361" i="3"/>
  <c r="A75" i="313" l="1"/>
  <c r="B75" i="313"/>
  <c r="C75" i="313"/>
  <c r="D75" i="313"/>
  <c r="F295" i="3"/>
  <c r="F296" i="3" s="1"/>
  <c r="F297" i="3" s="1"/>
  <c r="F298" i="3" s="1"/>
  <c r="F299" i="3" s="1"/>
  <c r="F300" i="3" s="1"/>
  <c r="F301" i="3" s="1"/>
  <c r="F302" i="3" s="1"/>
  <c r="F303" i="3" s="1"/>
  <c r="F304" i="3" s="1"/>
  <c r="F305" i="3" s="1"/>
  <c r="F306" i="3" s="1"/>
  <c r="F307" i="3" s="1"/>
  <c r="F308" i="3" s="1"/>
  <c r="F309" i="3" s="1"/>
  <c r="F310" i="3" s="1"/>
  <c r="F311" i="3" s="1"/>
  <c r="F312" i="3" s="1"/>
  <c r="F313" i="3" s="1"/>
  <c r="F314" i="3" s="1"/>
  <c r="F315" i="3" s="1"/>
  <c r="F316" i="3" s="1"/>
  <c r="F317" i="3" s="1"/>
  <c r="F366" i="3"/>
  <c r="H366" i="3" s="1"/>
  <c r="H367" i="3" s="1"/>
  <c r="G294" i="3"/>
  <c r="L361" i="3"/>
  <c r="E388" i="3"/>
  <c r="E389" i="3" s="1"/>
  <c r="E390" i="3" s="1"/>
  <c r="E391" i="3" s="1"/>
  <c r="E392" i="3" s="1"/>
  <c r="E393" i="3" s="1"/>
  <c r="E394" i="3" s="1"/>
  <c r="E395" i="3" s="1"/>
  <c r="E396" i="3" s="1"/>
  <c r="E397" i="3" s="1"/>
  <c r="E398" i="3" s="1"/>
  <c r="E399" i="3" s="1"/>
  <c r="E400" i="3" s="1"/>
  <c r="E401" i="3" s="1"/>
  <c r="E402" i="3" s="1"/>
  <c r="D389" i="3"/>
  <c r="D390" i="3" s="1"/>
  <c r="D391" i="3" s="1"/>
  <c r="D392" i="3" s="1"/>
  <c r="D393" i="3" s="1"/>
  <c r="D394" i="3" s="1"/>
  <c r="D395" i="3" s="1"/>
  <c r="D396" i="3" s="1"/>
  <c r="D397" i="3" s="1"/>
  <c r="D398" i="3" s="1"/>
  <c r="D399" i="3" s="1"/>
  <c r="D400" i="3" s="1"/>
  <c r="D401" i="3" s="1"/>
  <c r="D402" i="3" s="1"/>
  <c r="D403" i="3" s="1"/>
  <c r="D81" i="313" l="1"/>
  <c r="F81" i="313" s="1"/>
  <c r="A81" i="313"/>
  <c r="B81" i="313"/>
  <c r="C81" i="313"/>
  <c r="J366" i="3"/>
  <c r="E403" i="3"/>
  <c r="E404" i="3" s="1"/>
  <c r="D404" i="3"/>
  <c r="D405" i="3" s="1"/>
  <c r="J403" i="3"/>
  <c r="F367" i="3"/>
  <c r="G295" i="3"/>
  <c r="G296" i="3" s="1"/>
  <c r="G297" i="3" s="1"/>
  <c r="G298" i="3" s="1"/>
  <c r="G299" i="3" s="1"/>
  <c r="G300" i="3" s="1"/>
  <c r="G301" i="3" s="1"/>
  <c r="G302" i="3" s="1"/>
  <c r="G303" i="3" s="1"/>
  <c r="G304" i="3" s="1"/>
  <c r="G305" i="3" s="1"/>
  <c r="G306" i="3" s="1"/>
  <c r="G307" i="3" s="1"/>
  <c r="G308" i="3" s="1"/>
  <c r="G309" i="3" s="1"/>
  <c r="G310" i="3" s="1"/>
  <c r="G311" i="3" s="1"/>
  <c r="G312" i="3" s="1"/>
  <c r="G313" i="3" s="1"/>
  <c r="G314" i="3" s="1"/>
  <c r="G315" i="3" s="1"/>
  <c r="G316" i="3" s="1"/>
  <c r="G317" i="3" s="1"/>
  <c r="H294" i="3"/>
  <c r="H295" i="3" s="1"/>
  <c r="H296" i="3" s="1"/>
  <c r="H297" i="3" s="1"/>
  <c r="H298" i="3" s="1"/>
  <c r="H299" i="3" s="1"/>
  <c r="H300" i="3" s="1"/>
  <c r="H301" i="3" s="1"/>
  <c r="H302" i="3" s="1"/>
  <c r="H303" i="3" s="1"/>
  <c r="H304" i="3" s="1"/>
  <c r="H305" i="3" s="1"/>
  <c r="H306" i="3" s="1"/>
  <c r="H307" i="3" s="1"/>
  <c r="H308" i="3" s="1"/>
  <c r="H309" i="3" s="1"/>
  <c r="H310" i="3" s="1"/>
  <c r="H311" i="3" s="1"/>
  <c r="H312" i="3" s="1"/>
  <c r="H313" i="3" s="1"/>
  <c r="H314" i="3" s="1"/>
  <c r="H315" i="3" s="1"/>
  <c r="H316" i="3" s="1"/>
  <c r="H317" i="3" s="1"/>
  <c r="G366" i="3"/>
  <c r="G367" i="3" s="1"/>
  <c r="L294" i="3"/>
  <c r="J294" i="3"/>
  <c r="F403" i="3" l="1"/>
  <c r="F404" i="3" s="1"/>
  <c r="H403" i="3"/>
  <c r="H404" i="3" s="1"/>
  <c r="G403" i="3"/>
  <c r="G404" i="3" s="1"/>
  <c r="D76" i="313"/>
  <c r="C76" i="313"/>
  <c r="B76" i="313"/>
  <c r="A76" i="313"/>
  <c r="L366" i="3"/>
  <c r="E405" i="3"/>
  <c r="E406" i="3" s="1"/>
  <c r="E407" i="3" s="1"/>
  <c r="E408" i="3" s="1"/>
  <c r="E409" i="3" s="1"/>
  <c r="E410" i="3" s="1"/>
  <c r="E411" i="3" s="1"/>
  <c r="E412" i="3" s="1"/>
  <c r="E413" i="3" s="1"/>
  <c r="E414" i="3" s="1"/>
  <c r="E415" i="3" s="1"/>
  <c r="E416" i="3" s="1"/>
  <c r="E417" i="3" s="1"/>
  <c r="E418" i="3" s="1"/>
  <c r="E419" i="3" s="1"/>
  <c r="E420" i="3" s="1"/>
  <c r="E421" i="3" s="1"/>
  <c r="E422" i="3" s="1"/>
  <c r="E423" i="3" s="1"/>
  <c r="E424" i="3" s="1"/>
  <c r="E425" i="3" s="1"/>
  <c r="D406" i="3"/>
  <c r="D407" i="3" s="1"/>
  <c r="D408" i="3" s="1"/>
  <c r="D409" i="3" s="1"/>
  <c r="D410" i="3" s="1"/>
  <c r="D411" i="3" s="1"/>
  <c r="D412" i="3" s="1"/>
  <c r="D413" i="3" s="1"/>
  <c r="D414" i="3" s="1"/>
  <c r="D415" i="3" s="1"/>
  <c r="D416" i="3" s="1"/>
  <c r="D417" i="3" s="1"/>
  <c r="D418" i="3" s="1"/>
  <c r="D419" i="3" s="1"/>
  <c r="D420" i="3" s="1"/>
  <c r="D421" i="3" s="1"/>
  <c r="D422" i="3" s="1"/>
  <c r="D423" i="3" s="1"/>
  <c r="D424" i="3" s="1"/>
  <c r="D425" i="3" s="1"/>
  <c r="D426" i="3" s="1"/>
  <c r="F405" i="3"/>
  <c r="F406" i="3" s="1"/>
  <c r="F407" i="3" s="1"/>
  <c r="F408" i="3" s="1"/>
  <c r="F409" i="3" s="1"/>
  <c r="F410" i="3" s="1"/>
  <c r="F411" i="3" s="1"/>
  <c r="F412" i="3" s="1"/>
  <c r="F413" i="3" s="1"/>
  <c r="F414" i="3" s="1"/>
  <c r="F415" i="3" s="1"/>
  <c r="F416" i="3" s="1"/>
  <c r="F417" i="3" s="1"/>
  <c r="F418" i="3" s="1"/>
  <c r="F419" i="3" s="1"/>
  <c r="F420" i="3" s="1"/>
  <c r="F421" i="3" s="1"/>
  <c r="F422" i="3" s="1"/>
  <c r="F423" i="3" s="1"/>
  <c r="F424" i="3" s="1"/>
  <c r="F425" i="3" s="1"/>
  <c r="F368" i="3"/>
  <c r="G405" i="3" l="1"/>
  <c r="G406" i="3" s="1"/>
  <c r="G407" i="3" s="1"/>
  <c r="G408" i="3" s="1"/>
  <c r="G409" i="3" s="1"/>
  <c r="G410" i="3" s="1"/>
  <c r="G411" i="3" s="1"/>
  <c r="G412" i="3" s="1"/>
  <c r="G413" i="3" s="1"/>
  <c r="G414" i="3" s="1"/>
  <c r="G415" i="3" s="1"/>
  <c r="G416" i="3" s="1"/>
  <c r="G417" i="3" s="1"/>
  <c r="G418" i="3" s="1"/>
  <c r="G419" i="3" s="1"/>
  <c r="G420" i="3" s="1"/>
  <c r="G421" i="3" s="1"/>
  <c r="G422" i="3" s="1"/>
  <c r="G423" i="3" s="1"/>
  <c r="G424" i="3" s="1"/>
  <c r="G425" i="3" s="1"/>
  <c r="L403" i="3"/>
  <c r="D86" i="313" s="1"/>
  <c r="J405" i="3"/>
  <c r="H405" i="3"/>
  <c r="H406" i="3" s="1"/>
  <c r="H407" i="3" s="1"/>
  <c r="H408" i="3" s="1"/>
  <c r="H409" i="3" s="1"/>
  <c r="H410" i="3" s="1"/>
  <c r="H411" i="3" s="1"/>
  <c r="H412" i="3" s="1"/>
  <c r="H413" i="3" s="1"/>
  <c r="H414" i="3" s="1"/>
  <c r="H415" i="3" s="1"/>
  <c r="H416" i="3" s="1"/>
  <c r="H417" i="3" s="1"/>
  <c r="H418" i="3" s="1"/>
  <c r="H419" i="3" s="1"/>
  <c r="H420" i="3" s="1"/>
  <c r="H421" i="3" s="1"/>
  <c r="H422" i="3" s="1"/>
  <c r="H423" i="3" s="1"/>
  <c r="H424" i="3" s="1"/>
  <c r="H425" i="3" s="1"/>
  <c r="C86" i="313"/>
  <c r="B86" i="313"/>
  <c r="A86" i="313"/>
  <c r="A82" i="313"/>
  <c r="D82" i="313"/>
  <c r="C82" i="313"/>
  <c r="B82" i="313"/>
  <c r="F369" i="3"/>
  <c r="F370" i="3" s="1"/>
  <c r="F371" i="3" s="1"/>
  <c r="F372" i="3" s="1"/>
  <c r="F373" i="3" s="1"/>
  <c r="F374" i="3" s="1"/>
  <c r="F375" i="3" s="1"/>
  <c r="D427" i="3"/>
  <c r="D428" i="3" s="1"/>
  <c r="D429" i="3" s="1"/>
  <c r="D430" i="3" s="1"/>
  <c r="D431" i="3" s="1"/>
  <c r="D432" i="3" s="1"/>
  <c r="D433" i="3" s="1"/>
  <c r="D434" i="3" s="1"/>
  <c r="D435" i="3" s="1"/>
  <c r="D436" i="3" s="1"/>
  <c r="E426" i="3"/>
  <c r="E427" i="3" s="1"/>
  <c r="E428" i="3" s="1"/>
  <c r="E429" i="3" s="1"/>
  <c r="E430" i="3" s="1"/>
  <c r="E431" i="3" s="1"/>
  <c r="E432" i="3" s="1"/>
  <c r="E433" i="3" s="1"/>
  <c r="E434" i="3" s="1"/>
  <c r="E435" i="3" s="1"/>
  <c r="G368" i="3"/>
  <c r="G369" i="3" s="1"/>
  <c r="G370" i="3" s="1"/>
  <c r="G371" i="3" s="1"/>
  <c r="G372" i="3" s="1"/>
  <c r="G373" i="3" s="1"/>
  <c r="G374" i="3" s="1"/>
  <c r="G375" i="3" s="1"/>
  <c r="J368" i="3"/>
  <c r="L405" i="3" l="1"/>
  <c r="D87" i="313" s="1"/>
  <c r="F87" i="313" s="1"/>
  <c r="F426" i="3"/>
  <c r="G426" i="3"/>
  <c r="G427" i="3" s="1"/>
  <c r="G428" i="3" s="1"/>
  <c r="G429" i="3" s="1"/>
  <c r="G430" i="3" s="1"/>
  <c r="G431" i="3" s="1"/>
  <c r="G432" i="3" s="1"/>
  <c r="G433" i="3" s="1"/>
  <c r="G434" i="3" s="1"/>
  <c r="G435" i="3" s="1"/>
  <c r="H368" i="3"/>
  <c r="H369" i="3" s="1"/>
  <c r="H370" i="3" s="1"/>
  <c r="H371" i="3" s="1"/>
  <c r="H372" i="3" s="1"/>
  <c r="H373" i="3" s="1"/>
  <c r="H374" i="3" s="1"/>
  <c r="H375" i="3" s="1"/>
  <c r="D437" i="3"/>
  <c r="D438" i="3" s="1"/>
  <c r="D439" i="3" s="1"/>
  <c r="D440" i="3" s="1"/>
  <c r="D441" i="3" s="1"/>
  <c r="E436" i="3"/>
  <c r="E437" i="3" s="1"/>
  <c r="E438" i="3" s="1"/>
  <c r="E439" i="3" s="1"/>
  <c r="E440" i="3" s="1"/>
  <c r="L368" i="3"/>
  <c r="F376" i="3"/>
  <c r="F377" i="3" s="1"/>
  <c r="F378" i="3" s="1"/>
  <c r="F379" i="3" s="1"/>
  <c r="F380" i="3" s="1"/>
  <c r="F381" i="3" s="1"/>
  <c r="F382" i="3" s="1"/>
  <c r="F383" i="3" s="1"/>
  <c r="F384" i="3" s="1"/>
  <c r="F385" i="3" s="1"/>
  <c r="F386" i="3" s="1"/>
  <c r="F387" i="3" s="1"/>
  <c r="C87" i="313" l="1"/>
  <c r="B87" i="313"/>
  <c r="A87" i="313"/>
  <c r="F427" i="3"/>
  <c r="F428" i="3" s="1"/>
  <c r="F429" i="3" s="1"/>
  <c r="F430" i="3" s="1"/>
  <c r="F431" i="3" s="1"/>
  <c r="F432" i="3" s="1"/>
  <c r="F433" i="3" s="1"/>
  <c r="F434" i="3" s="1"/>
  <c r="F435" i="3" s="1"/>
  <c r="J426" i="3"/>
  <c r="H426" i="3"/>
  <c r="H427" i="3" s="1"/>
  <c r="H428" i="3" s="1"/>
  <c r="H429" i="3" s="1"/>
  <c r="H430" i="3" s="1"/>
  <c r="H431" i="3" s="1"/>
  <c r="H432" i="3" s="1"/>
  <c r="H433" i="3" s="1"/>
  <c r="H434" i="3" s="1"/>
  <c r="H435" i="3" s="1"/>
  <c r="L426" i="3"/>
  <c r="C83" i="313"/>
  <c r="D83" i="313"/>
  <c r="F83" i="313" s="1"/>
  <c r="B83" i="313"/>
  <c r="A83" i="313"/>
  <c r="J376" i="3"/>
  <c r="G376" i="3"/>
  <c r="H376" i="3"/>
  <c r="H377" i="3" s="1"/>
  <c r="H378" i="3" s="1"/>
  <c r="H379" i="3" s="1"/>
  <c r="H380" i="3" s="1"/>
  <c r="H381" i="3" s="1"/>
  <c r="H382" i="3" s="1"/>
  <c r="H383" i="3" s="1"/>
  <c r="H384" i="3" s="1"/>
  <c r="H385" i="3" s="1"/>
  <c r="H386" i="3" s="1"/>
  <c r="H387" i="3" s="1"/>
  <c r="E441" i="3"/>
  <c r="E442" i="3" s="1"/>
  <c r="D442" i="3"/>
  <c r="D443" i="3" s="1"/>
  <c r="F388" i="3"/>
  <c r="F389" i="3" s="1"/>
  <c r="F390" i="3" s="1"/>
  <c r="F391" i="3" s="1"/>
  <c r="F392" i="3" s="1"/>
  <c r="F393" i="3" s="1"/>
  <c r="F394" i="3" s="1"/>
  <c r="F395" i="3" s="1"/>
  <c r="F396" i="3" s="1"/>
  <c r="F397" i="3" s="1"/>
  <c r="F398" i="3" s="1"/>
  <c r="F399" i="3" s="1"/>
  <c r="F400" i="3" s="1"/>
  <c r="F401" i="3" s="1"/>
  <c r="F402" i="3" s="1"/>
  <c r="D88" i="313" l="1"/>
  <c r="F88" i="313" s="1"/>
  <c r="C88" i="313"/>
  <c r="B88" i="313"/>
  <c r="A88" i="313"/>
  <c r="F436" i="3"/>
  <c r="H436" i="3" s="1"/>
  <c r="H437" i="3" s="1"/>
  <c r="H438" i="3" s="1"/>
  <c r="H439" i="3" s="1"/>
  <c r="H440" i="3" s="1"/>
  <c r="H388" i="3"/>
  <c r="H389" i="3" s="1"/>
  <c r="H390" i="3" s="1"/>
  <c r="H391" i="3" s="1"/>
  <c r="H392" i="3" s="1"/>
  <c r="H393" i="3" s="1"/>
  <c r="H394" i="3" s="1"/>
  <c r="H395" i="3" s="1"/>
  <c r="H396" i="3" s="1"/>
  <c r="H397" i="3" s="1"/>
  <c r="H398" i="3" s="1"/>
  <c r="H399" i="3" s="1"/>
  <c r="H400" i="3" s="1"/>
  <c r="H401" i="3" s="1"/>
  <c r="H402" i="3" s="1"/>
  <c r="G388" i="3"/>
  <c r="G389" i="3" s="1"/>
  <c r="G390" i="3" s="1"/>
  <c r="G391" i="3" s="1"/>
  <c r="G392" i="3" s="1"/>
  <c r="G393" i="3" s="1"/>
  <c r="G394" i="3" s="1"/>
  <c r="G395" i="3" s="1"/>
  <c r="G396" i="3" s="1"/>
  <c r="G397" i="3" s="1"/>
  <c r="G398" i="3" s="1"/>
  <c r="G399" i="3" s="1"/>
  <c r="G400" i="3" s="1"/>
  <c r="G401" i="3" s="1"/>
  <c r="G402" i="3" s="1"/>
  <c r="J388" i="3"/>
  <c r="E443" i="3"/>
  <c r="E444" i="3" s="1"/>
  <c r="E445" i="3" s="1"/>
  <c r="E446" i="3" s="1"/>
  <c r="E447" i="3" s="1"/>
  <c r="E448" i="3" s="1"/>
  <c r="E449" i="3" s="1"/>
  <c r="E450" i="3" s="1"/>
  <c r="E451" i="3" s="1"/>
  <c r="E452" i="3" s="1"/>
  <c r="E453" i="3" s="1"/>
  <c r="E454" i="3" s="1"/>
  <c r="D444" i="3"/>
  <c r="D445" i="3" s="1"/>
  <c r="D446" i="3" s="1"/>
  <c r="D447" i="3" s="1"/>
  <c r="D448" i="3" s="1"/>
  <c r="D449" i="3" s="1"/>
  <c r="D450" i="3" s="1"/>
  <c r="D451" i="3" s="1"/>
  <c r="D452" i="3" s="1"/>
  <c r="D453" i="3" s="1"/>
  <c r="D454" i="3" s="1"/>
  <c r="D455" i="3" s="1"/>
  <c r="G377" i="3"/>
  <c r="G378" i="3" s="1"/>
  <c r="G379" i="3" s="1"/>
  <c r="G380" i="3" s="1"/>
  <c r="G381" i="3" s="1"/>
  <c r="G382" i="3" s="1"/>
  <c r="G383" i="3" s="1"/>
  <c r="G384" i="3" s="1"/>
  <c r="G385" i="3" s="1"/>
  <c r="G386" i="3" s="1"/>
  <c r="G387" i="3" s="1"/>
  <c r="L376" i="3"/>
  <c r="L388" i="3" l="1"/>
  <c r="B85" i="313" s="1"/>
  <c r="J436" i="3"/>
  <c r="D84" i="313"/>
  <c r="F84" i="313" s="1"/>
  <c r="G77" i="313" s="1"/>
  <c r="C84" i="313"/>
  <c r="B84" i="313"/>
  <c r="A84" i="313"/>
  <c r="F437" i="3"/>
  <c r="F438" i="3" s="1"/>
  <c r="F439" i="3" s="1"/>
  <c r="F440" i="3" s="1"/>
  <c r="F441" i="3" s="1"/>
  <c r="G436" i="3"/>
  <c r="F442" i="3"/>
  <c r="D456" i="3"/>
  <c r="D457" i="3" s="1"/>
  <c r="D458" i="3" s="1"/>
  <c r="D459" i="3" s="1"/>
  <c r="D460" i="3" s="1"/>
  <c r="E455" i="3"/>
  <c r="E456" i="3" s="1"/>
  <c r="E457" i="3" s="1"/>
  <c r="E458" i="3" s="1"/>
  <c r="E459" i="3" s="1"/>
  <c r="F443" i="3"/>
  <c r="A85" i="313" l="1"/>
  <c r="H441" i="3"/>
  <c r="H442" i="3" s="1"/>
  <c r="C85" i="313"/>
  <c r="D85" i="313"/>
  <c r="G441" i="3"/>
  <c r="G442" i="3" s="1"/>
  <c r="G443" i="3" s="1"/>
  <c r="G444" i="3" s="1"/>
  <c r="G445" i="3" s="1"/>
  <c r="G446" i="3" s="1"/>
  <c r="G447" i="3" s="1"/>
  <c r="G448" i="3" s="1"/>
  <c r="G449" i="3" s="1"/>
  <c r="G450" i="3" s="1"/>
  <c r="G451" i="3" s="1"/>
  <c r="G452" i="3" s="1"/>
  <c r="G453" i="3" s="1"/>
  <c r="G454" i="3" s="1"/>
  <c r="J441" i="3"/>
  <c r="G437" i="3"/>
  <c r="G438" i="3" s="1"/>
  <c r="G439" i="3" s="1"/>
  <c r="G440" i="3" s="1"/>
  <c r="L436" i="3"/>
  <c r="F444" i="3"/>
  <c r="F445" i="3" s="1"/>
  <c r="F446" i="3" s="1"/>
  <c r="F447" i="3" s="1"/>
  <c r="F448" i="3" s="1"/>
  <c r="F449" i="3" s="1"/>
  <c r="F450" i="3" s="1"/>
  <c r="F451" i="3" s="1"/>
  <c r="F452" i="3" s="1"/>
  <c r="F453" i="3" s="1"/>
  <c r="F454" i="3" s="1"/>
  <c r="E460" i="3"/>
  <c r="E461" i="3" s="1"/>
  <c r="E462" i="3" s="1"/>
  <c r="E463" i="3" s="1"/>
  <c r="E464" i="3" s="1"/>
  <c r="E465" i="3" s="1"/>
  <c r="E466" i="3" s="1"/>
  <c r="E467" i="3" s="1"/>
  <c r="E468" i="3" s="1"/>
  <c r="E469" i="3" s="1"/>
  <c r="E470" i="3" s="1"/>
  <c r="D461" i="3"/>
  <c r="D462" i="3" s="1"/>
  <c r="D463" i="3" s="1"/>
  <c r="D464" i="3" s="1"/>
  <c r="D465" i="3" s="1"/>
  <c r="D466" i="3" s="1"/>
  <c r="D467" i="3" s="1"/>
  <c r="D468" i="3" s="1"/>
  <c r="D469" i="3" s="1"/>
  <c r="D470" i="3" s="1"/>
  <c r="D471" i="3" s="1"/>
  <c r="L441" i="3"/>
  <c r="D90" i="313" l="1"/>
  <c r="B90" i="313"/>
  <c r="A90" i="313"/>
  <c r="C90" i="313"/>
  <c r="J443" i="3"/>
  <c r="B89" i="313"/>
  <c r="A89" i="313"/>
  <c r="D89" i="313"/>
  <c r="F89" i="313" s="1"/>
  <c r="C89" i="313"/>
  <c r="H443" i="3"/>
  <c r="H444" i="3" s="1"/>
  <c r="H445" i="3" s="1"/>
  <c r="H446" i="3" s="1"/>
  <c r="H447" i="3" s="1"/>
  <c r="H448" i="3" s="1"/>
  <c r="H449" i="3" s="1"/>
  <c r="H450" i="3" s="1"/>
  <c r="H451" i="3" s="1"/>
  <c r="H452" i="3" s="1"/>
  <c r="H453" i="3" s="1"/>
  <c r="H454" i="3" s="1"/>
  <c r="E471" i="3"/>
  <c r="E472" i="3" s="1"/>
  <c r="D472" i="3"/>
  <c r="D473" i="3" s="1"/>
  <c r="L443" i="3"/>
  <c r="F455" i="3"/>
  <c r="D91" i="313" l="1"/>
  <c r="F91" i="313" s="1"/>
  <c r="C91" i="313"/>
  <c r="B91" i="313"/>
  <c r="A91" i="313"/>
  <c r="E473" i="3"/>
  <c r="E474" i="3" s="1"/>
  <c r="E475" i="3" s="1"/>
  <c r="E476" i="3" s="1"/>
  <c r="E477" i="3" s="1"/>
  <c r="D474" i="3"/>
  <c r="D475" i="3" s="1"/>
  <c r="D476" i="3" s="1"/>
  <c r="D477" i="3" s="1"/>
  <c r="D478" i="3" s="1"/>
  <c r="F456" i="3"/>
  <c r="F457" i="3" s="1"/>
  <c r="F458" i="3" s="1"/>
  <c r="F459" i="3" s="1"/>
  <c r="G455" i="3"/>
  <c r="F460" i="3" l="1"/>
  <c r="G456" i="3"/>
  <c r="G457" i="3" s="1"/>
  <c r="G458" i="3" s="1"/>
  <c r="G459" i="3" s="1"/>
  <c r="H455" i="3"/>
  <c r="H456" i="3" s="1"/>
  <c r="H457" i="3" s="1"/>
  <c r="H458" i="3" s="1"/>
  <c r="H459" i="3" s="1"/>
  <c r="D479" i="3"/>
  <c r="D480" i="3" s="1"/>
  <c r="D481" i="3" s="1"/>
  <c r="D482" i="3" s="1"/>
  <c r="D483" i="3" s="1"/>
  <c r="D484" i="3" s="1"/>
  <c r="D485" i="3" s="1"/>
  <c r="D486" i="3" s="1"/>
  <c r="D487" i="3" s="1"/>
  <c r="D488" i="3" s="1"/>
  <c r="D489" i="3" s="1"/>
  <c r="D490" i="3" s="1"/>
  <c r="D491" i="3" s="1"/>
  <c r="D492" i="3" s="1"/>
  <c r="D493" i="3" s="1"/>
  <c r="D494" i="3" s="1"/>
  <c r="D495" i="3" s="1"/>
  <c r="D496" i="3" s="1"/>
  <c r="D497" i="3" s="1"/>
  <c r="E478" i="3"/>
  <c r="E479" i="3" s="1"/>
  <c r="E480" i="3" s="1"/>
  <c r="E481" i="3" s="1"/>
  <c r="E482" i="3" s="1"/>
  <c r="E483" i="3" s="1"/>
  <c r="E484" i="3" s="1"/>
  <c r="E485" i="3" s="1"/>
  <c r="E486" i="3" s="1"/>
  <c r="E487" i="3" s="1"/>
  <c r="E488" i="3" s="1"/>
  <c r="E489" i="3" s="1"/>
  <c r="E490" i="3" s="1"/>
  <c r="E491" i="3" s="1"/>
  <c r="E492" i="3" s="1"/>
  <c r="E493" i="3" s="1"/>
  <c r="E494" i="3" s="1"/>
  <c r="E495" i="3" s="1"/>
  <c r="E496" i="3" s="1"/>
  <c r="J455" i="3"/>
  <c r="L455" i="3"/>
  <c r="C92" i="313" l="1"/>
  <c r="D92" i="313"/>
  <c r="F92" i="313" s="1"/>
  <c r="B92" i="313"/>
  <c r="A92" i="313"/>
  <c r="E497" i="3"/>
  <c r="E498" i="3" s="1"/>
  <c r="D498" i="3"/>
  <c r="D499" i="3" s="1"/>
  <c r="H497" i="3"/>
  <c r="H498" i="3" s="1"/>
  <c r="F497" i="3"/>
  <c r="F498" i="3" s="1"/>
  <c r="F461" i="3"/>
  <c r="F462" i="3" s="1"/>
  <c r="F463" i="3" s="1"/>
  <c r="F464" i="3" s="1"/>
  <c r="F465" i="3" s="1"/>
  <c r="F466" i="3" s="1"/>
  <c r="F467" i="3" s="1"/>
  <c r="F468" i="3" s="1"/>
  <c r="F469" i="3" s="1"/>
  <c r="F470" i="3" s="1"/>
  <c r="G460" i="3"/>
  <c r="G461" i="3" s="1"/>
  <c r="G462" i="3" s="1"/>
  <c r="G463" i="3" s="1"/>
  <c r="G464" i="3" s="1"/>
  <c r="G465" i="3" s="1"/>
  <c r="G466" i="3" s="1"/>
  <c r="G467" i="3" s="1"/>
  <c r="G468" i="3" s="1"/>
  <c r="G469" i="3" s="1"/>
  <c r="G470" i="3" s="1"/>
  <c r="G497" i="3" l="1"/>
  <c r="G498" i="3" s="1"/>
  <c r="J497" i="3"/>
  <c r="H460" i="3"/>
  <c r="H461" i="3" s="1"/>
  <c r="H462" i="3" s="1"/>
  <c r="H463" i="3" s="1"/>
  <c r="H464" i="3" s="1"/>
  <c r="H465" i="3" s="1"/>
  <c r="H466" i="3" s="1"/>
  <c r="H467" i="3" s="1"/>
  <c r="H468" i="3" s="1"/>
  <c r="H469" i="3" s="1"/>
  <c r="H470" i="3" s="1"/>
  <c r="F471" i="3"/>
  <c r="H471" i="3"/>
  <c r="H472" i="3" s="1"/>
  <c r="J471" i="3"/>
  <c r="G471" i="3"/>
  <c r="G472" i="3" s="1"/>
  <c r="L460" i="3"/>
  <c r="L497" i="3"/>
  <c r="E499" i="3"/>
  <c r="E500" i="3" s="1"/>
  <c r="E501" i="3" s="1"/>
  <c r="E502" i="3" s="1"/>
  <c r="E503" i="3" s="1"/>
  <c r="E504" i="3" s="1"/>
  <c r="E505" i="3" s="1"/>
  <c r="E506" i="3" s="1"/>
  <c r="E507" i="3" s="1"/>
  <c r="E508" i="3" s="1"/>
  <c r="E509" i="3" s="1"/>
  <c r="E510" i="3" s="1"/>
  <c r="E511" i="3" s="1"/>
  <c r="E512" i="3" s="1"/>
  <c r="E513" i="3" s="1"/>
  <c r="E514" i="3" s="1"/>
  <c r="E515" i="3" s="1"/>
  <c r="E516" i="3" s="1"/>
  <c r="E517" i="3" s="1"/>
  <c r="E518" i="3" s="1"/>
  <c r="E519" i="3" s="1"/>
  <c r="E520" i="3" s="1"/>
  <c r="D500" i="3"/>
  <c r="D501" i="3" s="1"/>
  <c r="D502" i="3" s="1"/>
  <c r="D503" i="3" s="1"/>
  <c r="D504" i="3" s="1"/>
  <c r="D505" i="3" s="1"/>
  <c r="D506" i="3" s="1"/>
  <c r="D507" i="3" s="1"/>
  <c r="D508" i="3" s="1"/>
  <c r="D509" i="3" s="1"/>
  <c r="D510" i="3" s="1"/>
  <c r="D511" i="3" s="1"/>
  <c r="D512" i="3" s="1"/>
  <c r="D513" i="3" s="1"/>
  <c r="D514" i="3" s="1"/>
  <c r="D515" i="3" s="1"/>
  <c r="D516" i="3" s="1"/>
  <c r="D517" i="3" s="1"/>
  <c r="D518" i="3" s="1"/>
  <c r="D519" i="3" s="1"/>
  <c r="D520" i="3" s="1"/>
  <c r="D521" i="3" s="1"/>
  <c r="J460" i="3"/>
  <c r="B97" i="313" l="1"/>
  <c r="A97" i="313"/>
  <c r="D97" i="313"/>
  <c r="C97" i="313"/>
  <c r="D93" i="313"/>
  <c r="F93" i="313" s="1"/>
  <c r="C93" i="313"/>
  <c r="B93" i="313"/>
  <c r="A93" i="313"/>
  <c r="D522" i="3"/>
  <c r="D523" i="3" s="1"/>
  <c r="E521" i="3"/>
  <c r="E522" i="3" s="1"/>
  <c r="G521" i="3"/>
  <c r="G522" i="3" s="1"/>
  <c r="F472" i="3"/>
  <c r="L471" i="3"/>
  <c r="F499" i="3"/>
  <c r="B94" i="313" l="1"/>
  <c r="A94" i="313"/>
  <c r="D94" i="313"/>
  <c r="C94" i="313"/>
  <c r="F521" i="3"/>
  <c r="E523" i="3"/>
  <c r="J521" i="3"/>
  <c r="H521" i="3"/>
  <c r="H522" i="3" s="1"/>
  <c r="F500" i="3"/>
  <c r="F501" i="3" s="1"/>
  <c r="F502" i="3" s="1"/>
  <c r="F503" i="3" s="1"/>
  <c r="F504" i="3" s="1"/>
  <c r="F505" i="3" s="1"/>
  <c r="F506" i="3" s="1"/>
  <c r="F507" i="3" s="1"/>
  <c r="F508" i="3" s="1"/>
  <c r="F509" i="3" s="1"/>
  <c r="F510" i="3" s="1"/>
  <c r="F511" i="3" s="1"/>
  <c r="F512" i="3" s="1"/>
  <c r="F513" i="3" s="1"/>
  <c r="F514" i="3" s="1"/>
  <c r="F515" i="3" s="1"/>
  <c r="F516" i="3" s="1"/>
  <c r="F517" i="3" s="1"/>
  <c r="F518" i="3" s="1"/>
  <c r="F519" i="3" s="1"/>
  <c r="F520" i="3" s="1"/>
  <c r="H499" i="3"/>
  <c r="H500" i="3" s="1"/>
  <c r="H501" i="3" s="1"/>
  <c r="H502" i="3" s="1"/>
  <c r="H503" i="3" s="1"/>
  <c r="H504" i="3" s="1"/>
  <c r="H505" i="3" s="1"/>
  <c r="H506" i="3" s="1"/>
  <c r="H507" i="3" s="1"/>
  <c r="H508" i="3" s="1"/>
  <c r="H509" i="3" s="1"/>
  <c r="H510" i="3" s="1"/>
  <c r="H511" i="3" s="1"/>
  <c r="H512" i="3" s="1"/>
  <c r="H513" i="3" s="1"/>
  <c r="H514" i="3" s="1"/>
  <c r="H515" i="3" s="1"/>
  <c r="H516" i="3" s="1"/>
  <c r="H517" i="3" s="1"/>
  <c r="H518" i="3" s="1"/>
  <c r="H519" i="3" s="1"/>
  <c r="H520" i="3" s="1"/>
  <c r="J499" i="3"/>
  <c r="G499" i="3"/>
  <c r="G500" i="3" s="1"/>
  <c r="G501" i="3" s="1"/>
  <c r="G502" i="3" s="1"/>
  <c r="G503" i="3" s="1"/>
  <c r="G504" i="3" s="1"/>
  <c r="G505" i="3" s="1"/>
  <c r="G506" i="3" s="1"/>
  <c r="G507" i="3" s="1"/>
  <c r="G508" i="3" s="1"/>
  <c r="G509" i="3" s="1"/>
  <c r="G510" i="3" s="1"/>
  <c r="G511" i="3" s="1"/>
  <c r="G512" i="3" s="1"/>
  <c r="G513" i="3" s="1"/>
  <c r="G514" i="3" s="1"/>
  <c r="G515" i="3" s="1"/>
  <c r="G516" i="3" s="1"/>
  <c r="G517" i="3" s="1"/>
  <c r="G518" i="3" s="1"/>
  <c r="G519" i="3" s="1"/>
  <c r="G520" i="3" s="1"/>
  <c r="D524" i="3"/>
  <c r="E524" i="3" s="1"/>
  <c r="F473" i="3"/>
  <c r="D525" i="3" l="1"/>
  <c r="F522" i="3"/>
  <c r="L521" i="3"/>
  <c r="F474" i="3"/>
  <c r="F475" i="3" s="1"/>
  <c r="F476" i="3" s="1"/>
  <c r="F477" i="3" s="1"/>
  <c r="L499" i="3"/>
  <c r="G473" i="3"/>
  <c r="G474" i="3" s="1"/>
  <c r="G475" i="3" s="1"/>
  <c r="G476" i="3" s="1"/>
  <c r="G477" i="3" s="1"/>
  <c r="D99" i="313" l="1"/>
  <c r="C99" i="313"/>
  <c r="B99" i="313"/>
  <c r="A99" i="313"/>
  <c r="D98" i="313"/>
  <c r="F98" i="313" s="1"/>
  <c r="G97" i="313" s="1"/>
  <c r="C98" i="313"/>
  <c r="B98" i="313"/>
  <c r="A98" i="313"/>
  <c r="D526" i="3"/>
  <c r="E525" i="3"/>
  <c r="F523" i="3"/>
  <c r="H523" i="3" s="1"/>
  <c r="G523" i="3"/>
  <c r="J473" i="3"/>
  <c r="F478" i="3"/>
  <c r="H473" i="3"/>
  <c r="H474" i="3" s="1"/>
  <c r="H475" i="3" s="1"/>
  <c r="H476" i="3" s="1"/>
  <c r="H477" i="3" s="1"/>
  <c r="E526" i="3" l="1"/>
  <c r="D527" i="3"/>
  <c r="F524" i="3"/>
  <c r="L523" i="3"/>
  <c r="J523" i="3"/>
  <c r="L473" i="3"/>
  <c r="F479" i="3"/>
  <c r="F480" i="3" s="1"/>
  <c r="F481" i="3" s="1"/>
  <c r="F482" i="3" s="1"/>
  <c r="F483" i="3" s="1"/>
  <c r="F484" i="3" s="1"/>
  <c r="F485" i="3" s="1"/>
  <c r="F486" i="3" s="1"/>
  <c r="F487" i="3" s="1"/>
  <c r="F488" i="3" s="1"/>
  <c r="F489" i="3" s="1"/>
  <c r="F490" i="3" s="1"/>
  <c r="F491" i="3" s="1"/>
  <c r="F492" i="3" s="1"/>
  <c r="F493" i="3" s="1"/>
  <c r="F494" i="3" s="1"/>
  <c r="F495" i="3" s="1"/>
  <c r="F496" i="3" s="1"/>
  <c r="G478" i="3"/>
  <c r="J478" i="3" s="1"/>
  <c r="B95" i="313" l="1"/>
  <c r="D95" i="313"/>
  <c r="F95" i="313" s="1"/>
  <c r="C95" i="313"/>
  <c r="A95" i="313"/>
  <c r="D100" i="313"/>
  <c r="C100" i="313"/>
  <c r="B100" i="313"/>
  <c r="A100" i="313"/>
  <c r="D528" i="3"/>
  <c r="E527" i="3"/>
  <c r="E528" i="3" s="1"/>
  <c r="F525" i="3"/>
  <c r="G524" i="3"/>
  <c r="G479" i="3"/>
  <c r="G480" i="3" s="1"/>
  <c r="G481" i="3" s="1"/>
  <c r="G482" i="3" s="1"/>
  <c r="G483" i="3" s="1"/>
  <c r="G484" i="3" s="1"/>
  <c r="G485" i="3" s="1"/>
  <c r="G486" i="3" s="1"/>
  <c r="G487" i="3" s="1"/>
  <c r="G488" i="3" s="1"/>
  <c r="G489" i="3" s="1"/>
  <c r="G490" i="3" s="1"/>
  <c r="G491" i="3" s="1"/>
  <c r="G492" i="3" s="1"/>
  <c r="G493" i="3" s="1"/>
  <c r="G494" i="3" s="1"/>
  <c r="G495" i="3" s="1"/>
  <c r="G496" i="3" s="1"/>
  <c r="H478" i="3"/>
  <c r="H479" i="3" s="1"/>
  <c r="H480" i="3" s="1"/>
  <c r="H481" i="3" s="1"/>
  <c r="H482" i="3" s="1"/>
  <c r="H483" i="3" s="1"/>
  <c r="H484" i="3" s="1"/>
  <c r="H485" i="3" s="1"/>
  <c r="H486" i="3" s="1"/>
  <c r="H487" i="3" s="1"/>
  <c r="H488" i="3" s="1"/>
  <c r="H489" i="3" s="1"/>
  <c r="H490" i="3" s="1"/>
  <c r="H491" i="3" s="1"/>
  <c r="H492" i="3" s="1"/>
  <c r="H493" i="3" s="1"/>
  <c r="H494" i="3" s="1"/>
  <c r="H495" i="3" s="1"/>
  <c r="H496" i="3" s="1"/>
  <c r="D529" i="3" l="1"/>
  <c r="F526" i="3"/>
  <c r="G525" i="3"/>
  <c r="G526" i="3" s="1"/>
  <c r="J524" i="3"/>
  <c r="H524" i="3"/>
  <c r="L478" i="3"/>
  <c r="H525" i="3" l="1"/>
  <c r="H526" i="3" s="1"/>
  <c r="L526" i="3" s="1"/>
  <c r="D96" i="313"/>
  <c r="F96" i="313" s="1"/>
  <c r="G86" i="313" s="1"/>
  <c r="C96" i="313"/>
  <c r="B96" i="313"/>
  <c r="A96" i="313"/>
  <c r="D530" i="3"/>
  <c r="E529" i="3"/>
  <c r="E530" i="3" s="1"/>
  <c r="E531" i="3" s="1"/>
  <c r="F527" i="3"/>
  <c r="J526" i="3"/>
  <c r="J525" i="3"/>
  <c r="L524" i="3"/>
  <c r="L525" i="3" l="1"/>
  <c r="D102" i="313" s="1"/>
  <c r="F102" i="313" s="1"/>
  <c r="C102" i="313"/>
  <c r="B101" i="313"/>
  <c r="A101" i="313"/>
  <c r="D101" i="313"/>
  <c r="F101" i="313" s="1"/>
  <c r="C101" i="313"/>
  <c r="D103" i="313"/>
  <c r="F103" i="313" s="1"/>
  <c r="C103" i="313"/>
  <c r="A103" i="313"/>
  <c r="B103" i="313"/>
  <c r="D531" i="3"/>
  <c r="D532" i="3" s="1"/>
  <c r="E532" i="3" s="1"/>
  <c r="G527" i="3"/>
  <c r="J527" i="3" s="1"/>
  <c r="F528" i="3"/>
  <c r="A102" i="313" l="1"/>
  <c r="B102" i="313"/>
  <c r="D533" i="3"/>
  <c r="D534" i="3" s="1"/>
  <c r="D535" i="3" s="1"/>
  <c r="G532" i="3"/>
  <c r="G533" i="3" s="1"/>
  <c r="F532" i="3"/>
  <c r="J532" i="3"/>
  <c r="E533" i="3"/>
  <c r="E534" i="3" s="1"/>
  <c r="H532" i="3"/>
  <c r="H533" i="3" s="1"/>
  <c r="F529" i="3"/>
  <c r="G528" i="3"/>
  <c r="H527" i="3"/>
  <c r="D536" i="3" l="1"/>
  <c r="E535" i="3"/>
  <c r="G529" i="3"/>
  <c r="J529" i="3" s="1"/>
  <c r="F533" i="3"/>
  <c r="F534" i="3" s="1"/>
  <c r="L532" i="3"/>
  <c r="F530" i="3"/>
  <c r="J528" i="3"/>
  <c r="H528" i="3"/>
  <c r="H529" i="3" s="1"/>
  <c r="L527" i="3"/>
  <c r="A104" i="313" l="1"/>
  <c r="D104" i="313"/>
  <c r="F104" i="313" s="1"/>
  <c r="B104" i="313"/>
  <c r="C104" i="313"/>
  <c r="D108" i="313"/>
  <c r="C108" i="313"/>
  <c r="B108" i="313"/>
  <c r="A108" i="313"/>
  <c r="E536" i="3"/>
  <c r="E537" i="3" s="1"/>
  <c r="D537" i="3"/>
  <c r="D538" i="3" s="1"/>
  <c r="D539" i="3" s="1"/>
  <c r="F535" i="3"/>
  <c r="F531" i="3"/>
  <c r="G530" i="3"/>
  <c r="G531" i="3" s="1"/>
  <c r="L529" i="3"/>
  <c r="J534" i="3"/>
  <c r="G534" i="3"/>
  <c r="H534" i="3"/>
  <c r="L528" i="3"/>
  <c r="G535" i="3" l="1"/>
  <c r="F536" i="3"/>
  <c r="F537" i="3" s="1"/>
  <c r="D105" i="313"/>
  <c r="C105" i="313"/>
  <c r="B105" i="313"/>
  <c r="A105" i="313"/>
  <c r="D106" i="313"/>
  <c r="F106" i="313" s="1"/>
  <c r="C106" i="313"/>
  <c r="B106" i="313"/>
  <c r="A106" i="313"/>
  <c r="D540" i="3"/>
  <c r="D541" i="3" s="1"/>
  <c r="D542" i="3" s="1"/>
  <c r="E538" i="3"/>
  <c r="H535" i="3"/>
  <c r="J535" i="3"/>
  <c r="H530" i="3"/>
  <c r="H531" i="3" s="1"/>
  <c r="J530" i="3"/>
  <c r="L534" i="3"/>
  <c r="G536" i="3" l="1"/>
  <c r="D109" i="313"/>
  <c r="A109" i="313"/>
  <c r="B109" i="313"/>
  <c r="C109" i="313"/>
  <c r="L530" i="3"/>
  <c r="L535" i="3"/>
  <c r="D543" i="3"/>
  <c r="D544" i="3" s="1"/>
  <c r="D545" i="3" s="1"/>
  <c r="D546" i="3" s="1"/>
  <c r="F538" i="3"/>
  <c r="E539" i="3"/>
  <c r="G537" i="3" l="1"/>
  <c r="J536" i="3"/>
  <c r="H536" i="3"/>
  <c r="D107" i="313"/>
  <c r="B107" i="313"/>
  <c r="C107" i="313"/>
  <c r="A107" i="313"/>
  <c r="D110" i="313"/>
  <c r="C110" i="313"/>
  <c r="A110" i="313"/>
  <c r="B110" i="313"/>
  <c r="D547" i="3"/>
  <c r="D548" i="3" s="1"/>
  <c r="D549" i="3" s="1"/>
  <c r="E540" i="3"/>
  <c r="E541" i="3" s="1"/>
  <c r="E542" i="3" s="1"/>
  <c r="G538" i="3"/>
  <c r="F539" i="3"/>
  <c r="F540" i="3" s="1"/>
  <c r="H538" i="3"/>
  <c r="J538" i="3"/>
  <c r="H537" i="3" l="1"/>
  <c r="L536" i="3"/>
  <c r="D550" i="3"/>
  <c r="D551" i="3" s="1"/>
  <c r="D552" i="3" s="1"/>
  <c r="E543" i="3"/>
  <c r="E544" i="3" s="1"/>
  <c r="E545" i="3" s="1"/>
  <c r="G539" i="3"/>
  <c r="G540" i="3" s="1"/>
  <c r="L538" i="3"/>
  <c r="F541" i="3"/>
  <c r="B111" i="313" l="1"/>
  <c r="D111" i="313"/>
  <c r="F111" i="313" s="1"/>
  <c r="A111" i="313"/>
  <c r="C111" i="313"/>
  <c r="D112" i="313"/>
  <c r="C112" i="313"/>
  <c r="B112" i="313"/>
  <c r="A112" i="313"/>
  <c r="D553" i="3"/>
  <c r="D554" i="3" s="1"/>
  <c r="D555" i="3" s="1"/>
  <c r="E546" i="3"/>
  <c r="J539" i="3"/>
  <c r="H539" i="3"/>
  <c r="H540" i="3" s="1"/>
  <c r="F542" i="3"/>
  <c r="G541" i="3"/>
  <c r="G542" i="3" s="1"/>
  <c r="G543" i="3" s="1"/>
  <c r="H541" i="3"/>
  <c r="J541" i="3"/>
  <c r="D556" i="3" l="1"/>
  <c r="D557" i="3" s="1"/>
  <c r="D558" i="3" s="1"/>
  <c r="E547" i="3"/>
  <c r="E548" i="3" s="1"/>
  <c r="E549" i="3" s="1"/>
  <c r="L539" i="3"/>
  <c r="H542" i="3"/>
  <c r="H543" i="3" s="1"/>
  <c r="F543" i="3"/>
  <c r="F544" i="3" s="1"/>
  <c r="G544" i="3" s="1"/>
  <c r="J542" i="3"/>
  <c r="L541" i="3"/>
  <c r="H544" i="3" l="1"/>
  <c r="J544" i="3"/>
  <c r="D114" i="313"/>
  <c r="C114" i="313"/>
  <c r="B114" i="313"/>
  <c r="A114" i="313"/>
  <c r="D113" i="313"/>
  <c r="F113" i="313" s="1"/>
  <c r="C113" i="313"/>
  <c r="B113" i="313"/>
  <c r="A113" i="313"/>
  <c r="L542" i="3"/>
  <c r="D559" i="3"/>
  <c r="E550" i="3"/>
  <c r="E551" i="3" s="1"/>
  <c r="E552" i="3" s="1"/>
  <c r="F545" i="3"/>
  <c r="G545" i="3" s="1"/>
  <c r="L544" i="3"/>
  <c r="C115" i="313" l="1"/>
  <c r="B115" i="313"/>
  <c r="A115" i="313"/>
  <c r="D115" i="313"/>
  <c r="F115" i="313" s="1"/>
  <c r="D116" i="313"/>
  <c r="C116" i="313"/>
  <c r="B116" i="313"/>
  <c r="A116" i="313"/>
  <c r="D560" i="3"/>
  <c r="D561" i="3" s="1"/>
  <c r="D562" i="3" s="1"/>
  <c r="E553" i="3"/>
  <c r="E554" i="3" s="1"/>
  <c r="E555" i="3" s="1"/>
  <c r="F546" i="3"/>
  <c r="J545" i="3"/>
  <c r="H545" i="3"/>
  <c r="D563" i="3" l="1"/>
  <c r="D564" i="3" s="1"/>
  <c r="D565" i="3" s="1"/>
  <c r="E556" i="3"/>
  <c r="E557" i="3" s="1"/>
  <c r="E558" i="3" s="1"/>
  <c r="F547" i="3"/>
  <c r="F548" i="3" s="1"/>
  <c r="H548" i="3" s="1"/>
  <c r="G546" i="3"/>
  <c r="G547" i="3" s="1"/>
  <c r="L545" i="3"/>
  <c r="J548" i="3"/>
  <c r="F549" i="3" l="1"/>
  <c r="G548" i="3"/>
  <c r="D117" i="313"/>
  <c r="F117" i="313" s="1"/>
  <c r="C117" i="313"/>
  <c r="B117" i="313"/>
  <c r="A117" i="313"/>
  <c r="D566" i="3"/>
  <c r="D567" i="3" s="1"/>
  <c r="D568" i="3" s="1"/>
  <c r="E559" i="3"/>
  <c r="G549" i="3"/>
  <c r="G550" i="3" s="1"/>
  <c r="F550" i="3"/>
  <c r="F551" i="3" s="1"/>
  <c r="H551" i="3" s="1"/>
  <c r="H549" i="3"/>
  <c r="H550" i="3" s="1"/>
  <c r="J546" i="3"/>
  <c r="H546" i="3"/>
  <c r="H547" i="3" s="1"/>
  <c r="L548" i="3"/>
  <c r="J551" i="3" l="1"/>
  <c r="J549" i="3"/>
  <c r="D119" i="313"/>
  <c r="C119" i="313"/>
  <c r="A119" i="313"/>
  <c r="B119" i="313"/>
  <c r="D569" i="3"/>
  <c r="D570" i="3" s="1"/>
  <c r="D571" i="3" s="1"/>
  <c r="E560" i="3"/>
  <c r="E561" i="3" s="1"/>
  <c r="E562" i="3" s="1"/>
  <c r="L549" i="3"/>
  <c r="G551" i="3"/>
  <c r="L551" i="3" s="1"/>
  <c r="L546" i="3"/>
  <c r="F552" i="3"/>
  <c r="D120" i="313" l="1"/>
  <c r="C120" i="313"/>
  <c r="B120" i="313"/>
  <c r="A120" i="313"/>
  <c r="A118" i="313"/>
  <c r="D118" i="313"/>
  <c r="F118" i="313" s="1"/>
  <c r="C118" i="313"/>
  <c r="B118" i="313"/>
  <c r="D121" i="313"/>
  <c r="C121" i="313"/>
  <c r="A121" i="313"/>
  <c r="B121" i="313"/>
  <c r="D572" i="3"/>
  <c r="D573" i="3" s="1"/>
  <c r="D574" i="3" s="1"/>
  <c r="E563" i="3"/>
  <c r="E564" i="3" s="1"/>
  <c r="E565" i="3" s="1"/>
  <c r="F553" i="3"/>
  <c r="G552" i="3"/>
  <c r="G553" i="3" s="1"/>
  <c r="F554" i="3"/>
  <c r="J554" i="3" s="1"/>
  <c r="D575" i="3" l="1"/>
  <c r="E566" i="3"/>
  <c r="E567" i="3" s="1"/>
  <c r="E568" i="3" s="1"/>
  <c r="H554" i="3"/>
  <c r="G554" i="3"/>
  <c r="L554" i="3" s="1"/>
  <c r="H552" i="3"/>
  <c r="H553" i="3" s="1"/>
  <c r="J552" i="3"/>
  <c r="F555" i="3"/>
  <c r="L552" i="3" l="1"/>
  <c r="C122" i="313" s="1"/>
  <c r="D123" i="313"/>
  <c r="C123" i="313"/>
  <c r="B123" i="313"/>
  <c r="A123" i="313"/>
  <c r="D576" i="3"/>
  <c r="E569" i="3"/>
  <c r="E570" i="3" s="1"/>
  <c r="E571" i="3" s="1"/>
  <c r="F556" i="3"/>
  <c r="G555" i="3"/>
  <c r="G556" i="3" s="1"/>
  <c r="H555" i="3"/>
  <c r="H556" i="3" s="1"/>
  <c r="F557" i="3"/>
  <c r="G557" i="3" s="1"/>
  <c r="D122" i="313" l="1"/>
  <c r="F122" i="313" s="1"/>
  <c r="A122" i="313"/>
  <c r="B122" i="313"/>
  <c r="D577" i="3"/>
  <c r="E572" i="3"/>
  <c r="E573" i="3" s="1"/>
  <c r="E574" i="3" s="1"/>
  <c r="J555" i="3"/>
  <c r="L555" i="3"/>
  <c r="J557" i="3"/>
  <c r="H557" i="3"/>
  <c r="F558" i="3"/>
  <c r="D124" i="313" l="1"/>
  <c r="C124" i="313"/>
  <c r="B124" i="313"/>
  <c r="A124" i="313"/>
  <c r="D578" i="3"/>
  <c r="E575" i="3"/>
  <c r="F559" i="3"/>
  <c r="G558" i="3"/>
  <c r="G559" i="3" s="1"/>
  <c r="G560" i="3" s="1"/>
  <c r="L557" i="3"/>
  <c r="D125" i="313" l="1"/>
  <c r="C125" i="313"/>
  <c r="B125" i="313"/>
  <c r="A125" i="313"/>
  <c r="D579" i="3"/>
  <c r="E576" i="3"/>
  <c r="F560" i="3"/>
  <c r="J559" i="3"/>
  <c r="H558" i="3"/>
  <c r="H559" i="3" s="1"/>
  <c r="H560" i="3" s="1"/>
  <c r="J558" i="3"/>
  <c r="D580" i="3" l="1"/>
  <c r="E577" i="3"/>
  <c r="L559" i="3"/>
  <c r="F561" i="3"/>
  <c r="L558" i="3"/>
  <c r="D126" i="313" l="1"/>
  <c r="F126" i="313" s="1"/>
  <c r="C126" i="313"/>
  <c r="B126" i="313"/>
  <c r="A126" i="313"/>
  <c r="D127" i="313"/>
  <c r="F127" i="313" s="1"/>
  <c r="C127" i="313"/>
  <c r="B127" i="313"/>
  <c r="A127" i="313"/>
  <c r="D581" i="3"/>
  <c r="E578" i="3"/>
  <c r="H561" i="3"/>
  <c r="J561" i="3"/>
  <c r="F562" i="3"/>
  <c r="G561" i="3"/>
  <c r="G562" i="3" s="1"/>
  <c r="G563" i="3" s="1"/>
  <c r="D582" i="3" l="1"/>
  <c r="E579" i="3"/>
  <c r="F563" i="3"/>
  <c r="J562" i="3"/>
  <c r="H562" i="3"/>
  <c r="H563" i="3" s="1"/>
  <c r="F564" i="3"/>
  <c r="G564" i="3" s="1"/>
  <c r="L561" i="3"/>
  <c r="D128" i="313" l="1"/>
  <c r="C128" i="313"/>
  <c r="B128" i="313"/>
  <c r="A128" i="313"/>
  <c r="D583" i="3"/>
  <c r="E580" i="3"/>
  <c r="L562" i="3"/>
  <c r="H564" i="3"/>
  <c r="F565" i="3"/>
  <c r="L564" i="3"/>
  <c r="J564" i="3"/>
  <c r="C129" i="313" l="1"/>
  <c r="B129" i="313"/>
  <c r="A129" i="313"/>
  <c r="D129" i="313"/>
  <c r="F129" i="313" s="1"/>
  <c r="D130" i="313"/>
  <c r="B130" i="313"/>
  <c r="A130" i="313"/>
  <c r="C130" i="313"/>
  <c r="D584" i="3"/>
  <c r="E581" i="3"/>
  <c r="F566" i="3"/>
  <c r="F567" i="3" s="1"/>
  <c r="H567" i="3" s="1"/>
  <c r="G565" i="3"/>
  <c r="G566" i="3" s="1"/>
  <c r="J567" i="3" l="1"/>
  <c r="D585" i="3"/>
  <c r="E582" i="3"/>
  <c r="H565" i="3"/>
  <c r="H566" i="3" s="1"/>
  <c r="J565" i="3"/>
  <c r="G567" i="3"/>
  <c r="L567" i="3" s="1"/>
  <c r="F568" i="3"/>
  <c r="A132" i="313" l="1"/>
  <c r="D132" i="313"/>
  <c r="C132" i="313"/>
  <c r="B132" i="313"/>
  <c r="D586" i="3"/>
  <c r="E583" i="3"/>
  <c r="F569" i="3"/>
  <c r="G568" i="3"/>
  <c r="G569" i="3" s="1"/>
  <c r="H568" i="3"/>
  <c r="H569" i="3" s="1"/>
  <c r="L565" i="3"/>
  <c r="D131" i="313" l="1"/>
  <c r="F131" i="313" s="1"/>
  <c r="C131" i="313"/>
  <c r="B131" i="313"/>
  <c r="A131" i="313"/>
  <c r="D587" i="3"/>
  <c r="D588" i="3" s="1"/>
  <c r="D589" i="3" s="1"/>
  <c r="E584" i="3"/>
  <c r="J568" i="3"/>
  <c r="L568" i="3"/>
  <c r="F570" i="3"/>
  <c r="J570" i="3" s="1"/>
  <c r="C133" i="313" l="1"/>
  <c r="D133" i="313"/>
  <c r="F133" i="313" s="1"/>
  <c r="B133" i="313"/>
  <c r="A133" i="313"/>
  <c r="D590" i="3"/>
  <c r="D591" i="3" s="1"/>
  <c r="D592" i="3" s="1"/>
  <c r="D593" i="3" s="1"/>
  <c r="D594" i="3" s="1"/>
  <c r="D595" i="3" s="1"/>
  <c r="D596" i="3" s="1"/>
  <c r="D597" i="3" s="1"/>
  <c r="D598" i="3" s="1"/>
  <c r="D599" i="3" s="1"/>
  <c r="D600" i="3" s="1"/>
  <c r="D601" i="3" s="1"/>
  <c r="D602" i="3" s="1"/>
  <c r="D603" i="3" s="1"/>
  <c r="D604" i="3" s="1"/>
  <c r="D605" i="3" s="1"/>
  <c r="D606" i="3" s="1"/>
  <c r="D607" i="3" s="1"/>
  <c r="D608" i="3" s="1"/>
  <c r="D609" i="3" s="1"/>
  <c r="D610" i="3" s="1"/>
  <c r="D611" i="3" s="1"/>
  <c r="D612" i="3" s="1"/>
  <c r="D613" i="3" s="1"/>
  <c r="D614" i="3" s="1"/>
  <c r="E585" i="3"/>
  <c r="H570" i="3"/>
  <c r="F571" i="3"/>
  <c r="G570" i="3"/>
  <c r="G571" i="3" s="1"/>
  <c r="G572" i="3" s="1"/>
  <c r="E586" i="3" l="1"/>
  <c r="F572" i="3"/>
  <c r="J571" i="3"/>
  <c r="H571" i="3"/>
  <c r="H572" i="3" s="1"/>
  <c r="L570" i="3"/>
  <c r="F573" i="3"/>
  <c r="H573" i="3" s="1"/>
  <c r="D615" i="3"/>
  <c r="D134" i="313" l="1"/>
  <c r="C134" i="313"/>
  <c r="B134" i="313"/>
  <c r="A134" i="313"/>
  <c r="E587" i="3"/>
  <c r="E588" i="3" s="1"/>
  <c r="E589" i="3" s="1"/>
  <c r="L571" i="3"/>
  <c r="J573" i="3"/>
  <c r="G573" i="3"/>
  <c r="L573" i="3" s="1"/>
  <c r="F574" i="3"/>
  <c r="D616" i="3"/>
  <c r="D136" i="313" l="1"/>
  <c r="C136" i="313"/>
  <c r="B136" i="313"/>
  <c r="A136" i="313"/>
  <c r="D135" i="313"/>
  <c r="F135" i="313" s="1"/>
  <c r="C135" i="313"/>
  <c r="B135" i="313"/>
  <c r="A135" i="313"/>
  <c r="E590" i="3"/>
  <c r="E591" i="3" s="1"/>
  <c r="F575" i="3"/>
  <c r="G574" i="3"/>
  <c r="D617" i="3"/>
  <c r="D618" i="3" s="1"/>
  <c r="G575" i="3" l="1"/>
  <c r="J575" i="3" s="1"/>
  <c r="H574" i="3"/>
  <c r="H591" i="3"/>
  <c r="H592" i="3" s="1"/>
  <c r="J591" i="3"/>
  <c r="F591" i="3"/>
  <c r="G591" i="3"/>
  <c r="G592" i="3" s="1"/>
  <c r="E592" i="3"/>
  <c r="E593" i="3" s="1"/>
  <c r="F576" i="3"/>
  <c r="J574" i="3"/>
  <c r="L574" i="3"/>
  <c r="D619" i="3"/>
  <c r="G576" i="3" l="1"/>
  <c r="H575" i="3"/>
  <c r="L575" i="3" s="1"/>
  <c r="D137" i="313"/>
  <c r="C137" i="313"/>
  <c r="B137" i="313"/>
  <c r="A137" i="313"/>
  <c r="D620" i="3"/>
  <c r="F592" i="3"/>
  <c r="F593" i="3" s="1"/>
  <c r="G593" i="3" s="1"/>
  <c r="L591" i="3"/>
  <c r="E594" i="3"/>
  <c r="F577" i="3"/>
  <c r="G577" i="3" s="1"/>
  <c r="J576" i="3"/>
  <c r="H576" i="3"/>
  <c r="D138" i="313" l="1"/>
  <c r="F138" i="313" s="1"/>
  <c r="C138" i="313"/>
  <c r="B138" i="313"/>
  <c r="A138" i="313"/>
  <c r="D152" i="313"/>
  <c r="C152" i="313"/>
  <c r="B152" i="313"/>
  <c r="A152" i="313"/>
  <c r="D621" i="3"/>
  <c r="F594" i="3"/>
  <c r="G594" i="3" s="1"/>
  <c r="J594" i="3" s="1"/>
  <c r="E595" i="3"/>
  <c r="J593" i="3"/>
  <c r="H593" i="3"/>
  <c r="L593" i="3" s="1"/>
  <c r="F578" i="3"/>
  <c r="J577" i="3"/>
  <c r="H577" i="3"/>
  <c r="L576" i="3"/>
  <c r="H594" i="3" l="1"/>
  <c r="L594" i="3" s="1"/>
  <c r="B154" i="313" s="1"/>
  <c r="A139" i="313"/>
  <c r="B139" i="313"/>
  <c r="D139" i="313"/>
  <c r="C139" i="313"/>
  <c r="D153" i="313"/>
  <c r="C153" i="313"/>
  <c r="A153" i="313"/>
  <c r="B153" i="313"/>
  <c r="D622" i="3"/>
  <c r="D623" i="3" s="1"/>
  <c r="D624" i="3" s="1"/>
  <c r="D625" i="3" s="1"/>
  <c r="D626" i="3" s="1"/>
  <c r="E596" i="3"/>
  <c r="F595" i="3"/>
  <c r="G595" i="3" s="1"/>
  <c r="H595" i="3" s="1"/>
  <c r="L595" i="3" s="1"/>
  <c r="F579" i="3"/>
  <c r="G578" i="3"/>
  <c r="L577" i="3"/>
  <c r="D627" i="3"/>
  <c r="D154" i="313" l="1"/>
  <c r="F154" i="313" s="1"/>
  <c r="C154" i="313"/>
  <c r="G579" i="3"/>
  <c r="A154" i="313"/>
  <c r="D155" i="313"/>
  <c r="F155" i="313" s="1"/>
  <c r="C155" i="313"/>
  <c r="B155" i="313"/>
  <c r="A155" i="313"/>
  <c r="D140" i="313"/>
  <c r="F140" i="313" s="1"/>
  <c r="C140" i="313"/>
  <c r="B140" i="313"/>
  <c r="A140" i="313"/>
  <c r="J595" i="3"/>
  <c r="E597" i="3"/>
  <c r="F596" i="3"/>
  <c r="G596" i="3" s="1"/>
  <c r="H596" i="3"/>
  <c r="L596" i="3" s="1"/>
  <c r="J596" i="3"/>
  <c r="F580" i="3"/>
  <c r="J579" i="3"/>
  <c r="H578" i="3"/>
  <c r="H579" i="3" s="1"/>
  <c r="J578" i="3"/>
  <c r="D628" i="3"/>
  <c r="D156" i="313" l="1"/>
  <c r="C156" i="313"/>
  <c r="B156" i="313"/>
  <c r="A156" i="313"/>
  <c r="F597" i="3"/>
  <c r="E598" i="3"/>
  <c r="F581" i="3"/>
  <c r="G580" i="3"/>
  <c r="G581" i="3" s="1"/>
  <c r="L579" i="3"/>
  <c r="L578" i="3"/>
  <c r="D629" i="3"/>
  <c r="D141" i="313" l="1"/>
  <c r="F141" i="313" s="1"/>
  <c r="C141" i="313"/>
  <c r="B141" i="313"/>
  <c r="A141" i="313"/>
  <c r="D142" i="313"/>
  <c r="C142" i="313"/>
  <c r="B142" i="313"/>
  <c r="A142" i="313"/>
  <c r="G597" i="3"/>
  <c r="H597" i="3" s="1"/>
  <c r="L597" i="3" s="1"/>
  <c r="F598" i="3"/>
  <c r="G598" i="3" s="1"/>
  <c r="J598" i="3" s="1"/>
  <c r="E599" i="3"/>
  <c r="J597" i="3"/>
  <c r="F582" i="3"/>
  <c r="J581" i="3"/>
  <c r="J580" i="3"/>
  <c r="H580" i="3"/>
  <c r="H581" i="3" s="1"/>
  <c r="D630" i="3"/>
  <c r="D631" i="3" s="1"/>
  <c r="D157" i="313" l="1"/>
  <c r="F157" i="313" s="1"/>
  <c r="C157" i="313"/>
  <c r="B157" i="313"/>
  <c r="A157" i="313"/>
  <c r="H598" i="3"/>
  <c r="L598" i="3" s="1"/>
  <c r="F599" i="3"/>
  <c r="E600" i="3"/>
  <c r="F583" i="3"/>
  <c r="G582" i="3"/>
  <c r="L581" i="3"/>
  <c r="L580" i="3"/>
  <c r="D632" i="3"/>
  <c r="G583" i="3" l="1"/>
  <c r="D144" i="313"/>
  <c r="F144" i="313" s="1"/>
  <c r="C144" i="313"/>
  <c r="B144" i="313"/>
  <c r="A144" i="313"/>
  <c r="D158" i="313"/>
  <c r="C158" i="313"/>
  <c r="B158" i="313"/>
  <c r="A158" i="313"/>
  <c r="D143" i="313"/>
  <c r="F143" i="313" s="1"/>
  <c r="C143" i="313"/>
  <c r="B143" i="313"/>
  <c r="A143" i="313"/>
  <c r="F600" i="3"/>
  <c r="E601" i="3"/>
  <c r="E602" i="3" s="1"/>
  <c r="E603" i="3" s="1"/>
  <c r="E604" i="3" s="1"/>
  <c r="E605" i="3" s="1"/>
  <c r="E606" i="3" s="1"/>
  <c r="E607" i="3" s="1"/>
  <c r="E608" i="3" s="1"/>
  <c r="E609" i="3" s="1"/>
  <c r="E610" i="3" s="1"/>
  <c r="E611" i="3" s="1"/>
  <c r="G599" i="3"/>
  <c r="J599" i="3" s="1"/>
  <c r="F584" i="3"/>
  <c r="J583" i="3"/>
  <c r="J582" i="3"/>
  <c r="H582" i="3"/>
  <c r="H583" i="3" s="1"/>
  <c r="D633" i="3"/>
  <c r="H599" i="3" l="1"/>
  <c r="L599" i="3" s="1"/>
  <c r="F601" i="3"/>
  <c r="G600" i="3"/>
  <c r="F585" i="3"/>
  <c r="G584" i="3"/>
  <c r="L583" i="3"/>
  <c r="L582" i="3"/>
  <c r="E612" i="3"/>
  <c r="E613" i="3" s="1"/>
  <c r="E614" i="3" s="1"/>
  <c r="E615" i="3" s="1"/>
  <c r="E616" i="3" s="1"/>
  <c r="E617" i="3" s="1"/>
  <c r="E618" i="3" s="1"/>
  <c r="E619" i="3" s="1"/>
  <c r="D634" i="3"/>
  <c r="A145" i="313" l="1"/>
  <c r="B145" i="313"/>
  <c r="D145" i="313"/>
  <c r="F145" i="313" s="1"/>
  <c r="C145" i="313"/>
  <c r="C146" i="313"/>
  <c r="B146" i="313"/>
  <c r="A146" i="313"/>
  <c r="D146" i="313"/>
  <c r="F146" i="313" s="1"/>
  <c r="D159" i="313"/>
  <c r="F159" i="313" s="1"/>
  <c r="A159" i="313"/>
  <c r="C159" i="313"/>
  <c r="B159" i="313"/>
  <c r="E620" i="3"/>
  <c r="F602" i="3"/>
  <c r="G601" i="3"/>
  <c r="H600" i="3"/>
  <c r="H601" i="3" s="1"/>
  <c r="J600" i="3"/>
  <c r="F586" i="3"/>
  <c r="G585" i="3"/>
  <c r="J584" i="3"/>
  <c r="H584" i="3"/>
  <c r="H585" i="3" s="1"/>
  <c r="D635" i="3"/>
  <c r="D636" i="3" s="1"/>
  <c r="E621" i="3" l="1"/>
  <c r="F603" i="3"/>
  <c r="G602" i="3"/>
  <c r="L600" i="3"/>
  <c r="J602" i="3"/>
  <c r="H602" i="3"/>
  <c r="F587" i="3"/>
  <c r="G586" i="3"/>
  <c r="G587" i="3" s="1"/>
  <c r="F588" i="3"/>
  <c r="L585" i="3"/>
  <c r="J585" i="3"/>
  <c r="L584" i="3"/>
  <c r="D637" i="3"/>
  <c r="D148" i="313" l="1"/>
  <c r="F148" i="313" s="1"/>
  <c r="C148" i="313"/>
  <c r="B148" i="313"/>
  <c r="A148" i="313"/>
  <c r="A147" i="313"/>
  <c r="B147" i="313"/>
  <c r="D147" i="313"/>
  <c r="F147" i="313" s="1"/>
  <c r="C147" i="313"/>
  <c r="D160" i="313"/>
  <c r="F160" i="313" s="1"/>
  <c r="A160" i="313"/>
  <c r="C160" i="313"/>
  <c r="B160" i="313"/>
  <c r="E622" i="3"/>
  <c r="E623" i="3" s="1"/>
  <c r="E624" i="3" s="1"/>
  <c r="E625" i="3" s="1"/>
  <c r="E626" i="3" s="1"/>
  <c r="E627" i="3" s="1"/>
  <c r="E628" i="3" s="1"/>
  <c r="E629" i="3" s="1"/>
  <c r="E630" i="3" s="1"/>
  <c r="E631" i="3" s="1"/>
  <c r="E632" i="3" s="1"/>
  <c r="E633" i="3" s="1"/>
  <c r="E634" i="3" s="1"/>
  <c r="E635" i="3" s="1"/>
  <c r="E636" i="3" s="1"/>
  <c r="E637" i="3" s="1"/>
  <c r="L602" i="3"/>
  <c r="G603" i="3"/>
  <c r="F604" i="3"/>
  <c r="J586" i="3"/>
  <c r="H586" i="3"/>
  <c r="H587" i="3" s="1"/>
  <c r="F589" i="3"/>
  <c r="G588" i="3"/>
  <c r="H588" i="3"/>
  <c r="J588" i="3"/>
  <c r="D638" i="3"/>
  <c r="B161" i="313" l="1"/>
  <c r="A161" i="313"/>
  <c r="D161" i="313"/>
  <c r="C161" i="313"/>
  <c r="H603" i="3"/>
  <c r="L603" i="3" s="1"/>
  <c r="J603" i="3"/>
  <c r="G589" i="3"/>
  <c r="G590" i="3" s="1"/>
  <c r="F605" i="3"/>
  <c r="G604" i="3"/>
  <c r="F590" i="3"/>
  <c r="J589" i="3"/>
  <c r="L586" i="3"/>
  <c r="L588" i="3"/>
  <c r="E638" i="3"/>
  <c r="D639" i="3"/>
  <c r="D150" i="313" l="1"/>
  <c r="C150" i="313"/>
  <c r="A150" i="313"/>
  <c r="B150" i="313"/>
  <c r="D149" i="313"/>
  <c r="F149" i="313" s="1"/>
  <c r="C149" i="313"/>
  <c r="B149" i="313"/>
  <c r="A149" i="313"/>
  <c r="D162" i="313"/>
  <c r="F162" i="313" s="1"/>
  <c r="C162" i="313"/>
  <c r="A162" i="313"/>
  <c r="B162" i="313"/>
  <c r="G605" i="3"/>
  <c r="F606" i="3"/>
  <c r="J604" i="3"/>
  <c r="H604" i="3"/>
  <c r="L604" i="3" s="1"/>
  <c r="H589" i="3"/>
  <c r="E639" i="3"/>
  <c r="D640" i="3"/>
  <c r="D163" i="313" l="1"/>
  <c r="F163" i="313" s="1"/>
  <c r="C163" i="313"/>
  <c r="B163" i="313"/>
  <c r="A163" i="313"/>
  <c r="H590" i="3"/>
  <c r="L589" i="3"/>
  <c r="F607" i="3"/>
  <c r="G607" i="3"/>
  <c r="J607" i="3"/>
  <c r="G606" i="3"/>
  <c r="J605" i="3"/>
  <c r="H605" i="3"/>
  <c r="E640" i="3"/>
  <c r="D641" i="3"/>
  <c r="C151" i="313" l="1"/>
  <c r="B151" i="313"/>
  <c r="A151" i="313"/>
  <c r="D151" i="313"/>
  <c r="F151" i="313" s="1"/>
  <c r="G99" i="313" s="1"/>
  <c r="L605" i="3"/>
  <c r="H606" i="3"/>
  <c r="H607" i="3"/>
  <c r="L607" i="3" s="1"/>
  <c r="F608" i="3"/>
  <c r="G608" i="3" s="1"/>
  <c r="D642" i="3"/>
  <c r="E641" i="3"/>
  <c r="J608" i="3" l="1"/>
  <c r="H608" i="3"/>
  <c r="L608" i="3" s="1"/>
  <c r="A166" i="313" s="1"/>
  <c r="C164" i="313"/>
  <c r="D164" i="313"/>
  <c r="F164" i="313" s="1"/>
  <c r="B164" i="313"/>
  <c r="A164" i="313"/>
  <c r="D165" i="313"/>
  <c r="C165" i="313"/>
  <c r="B165" i="313"/>
  <c r="A165" i="313"/>
  <c r="F609" i="3"/>
  <c r="G609" i="3" s="1"/>
  <c r="J609" i="3" s="1"/>
  <c r="E642" i="3"/>
  <c r="D643" i="3"/>
  <c r="D166" i="313" l="1"/>
  <c r="F166" i="313" s="1"/>
  <c r="C166" i="313"/>
  <c r="B166" i="313"/>
  <c r="H609" i="3"/>
  <c r="L609" i="3" s="1"/>
  <c r="F610" i="3"/>
  <c r="G610" i="3"/>
  <c r="H610" i="3" s="1"/>
  <c r="L610" i="3" s="1"/>
  <c r="D644" i="3"/>
  <c r="E643" i="3"/>
  <c r="J610" i="3" l="1"/>
  <c r="D168" i="313"/>
  <c r="F168" i="313" s="1"/>
  <c r="C168" i="313"/>
  <c r="B168" i="313"/>
  <c r="A168" i="313"/>
  <c r="B167" i="313"/>
  <c r="D167" i="313"/>
  <c r="F167" i="313" s="1"/>
  <c r="C167" i="313"/>
  <c r="A167" i="313"/>
  <c r="F611" i="3"/>
  <c r="D645" i="3"/>
  <c r="E644" i="3"/>
  <c r="F612" i="3" l="1"/>
  <c r="G611" i="3"/>
  <c r="E645" i="3"/>
  <c r="E646" i="3" s="1"/>
  <c r="D646" i="3"/>
  <c r="D647" i="3" s="1"/>
  <c r="G612" i="3" l="1"/>
  <c r="J611" i="3"/>
  <c r="H611" i="3"/>
  <c r="H612" i="3" s="1"/>
  <c r="F613" i="3"/>
  <c r="H613" i="3" s="1"/>
  <c r="J613" i="3"/>
  <c r="G613" i="3"/>
  <c r="E647" i="3"/>
  <c r="D648" i="3"/>
  <c r="D649" i="3" s="1"/>
  <c r="L613" i="3" l="1"/>
  <c r="F614" i="3"/>
  <c r="G614" i="3"/>
  <c r="J614" i="3" s="1"/>
  <c r="L611" i="3"/>
  <c r="D650" i="3"/>
  <c r="D651" i="3" s="1"/>
  <c r="E648" i="3"/>
  <c r="E649" i="3" s="1"/>
  <c r="F647" i="3"/>
  <c r="F648" i="3" s="1"/>
  <c r="G647" i="3"/>
  <c r="G648" i="3" s="1"/>
  <c r="J647" i="3"/>
  <c r="H647" i="3"/>
  <c r="H648" i="3" s="1"/>
  <c r="A169" i="313" l="1"/>
  <c r="C169" i="313"/>
  <c r="B169" i="313"/>
  <c r="D169" i="313"/>
  <c r="F169" i="313" s="1"/>
  <c r="H614" i="3"/>
  <c r="L614" i="3" s="1"/>
  <c r="D170" i="313"/>
  <c r="C170" i="313"/>
  <c r="B170" i="313"/>
  <c r="A170" i="313"/>
  <c r="F615" i="3"/>
  <c r="E650" i="3"/>
  <c r="E651" i="3" s="1"/>
  <c r="G651" i="3" s="1"/>
  <c r="G652" i="3" s="1"/>
  <c r="F649" i="3"/>
  <c r="F650" i="3" s="1"/>
  <c r="L647" i="3"/>
  <c r="D652" i="3"/>
  <c r="D653" i="3" s="1"/>
  <c r="A198" i="313" l="1"/>
  <c r="B198" i="313"/>
  <c r="C198" i="313"/>
  <c r="D198" i="313"/>
  <c r="D171" i="313"/>
  <c r="C171" i="313"/>
  <c r="B171" i="313"/>
  <c r="A171" i="313"/>
  <c r="F616" i="3"/>
  <c r="G615" i="3"/>
  <c r="G649" i="3"/>
  <c r="J649" i="3"/>
  <c r="H649" i="3"/>
  <c r="H650" i="3" s="1"/>
  <c r="D654" i="3"/>
  <c r="D655" i="3" s="1"/>
  <c r="E652" i="3"/>
  <c r="E653" i="3" s="1"/>
  <c r="F651" i="3"/>
  <c r="F652" i="3" s="1"/>
  <c r="J651" i="3"/>
  <c r="H651" i="3"/>
  <c r="H652" i="3" s="1"/>
  <c r="G616" i="3" l="1"/>
  <c r="G617" i="3"/>
  <c r="J616" i="3"/>
  <c r="H616" i="3"/>
  <c r="H617" i="3" s="1"/>
  <c r="H615" i="3"/>
  <c r="L615" i="3" s="1"/>
  <c r="J615" i="3"/>
  <c r="F617" i="3"/>
  <c r="G650" i="3"/>
  <c r="L649" i="3"/>
  <c r="L651" i="3"/>
  <c r="E654" i="3"/>
  <c r="E655" i="3" s="1"/>
  <c r="E656" i="3" s="1"/>
  <c r="F653" i="3"/>
  <c r="D656" i="3"/>
  <c r="D657" i="3" s="1"/>
  <c r="L616" i="3" l="1"/>
  <c r="C173" i="313" s="1"/>
  <c r="D199" i="313"/>
  <c r="F199" i="313" s="1"/>
  <c r="G198" i="313" s="1"/>
  <c r="C199" i="313"/>
  <c r="B199" i="313"/>
  <c r="A199" i="313"/>
  <c r="D200" i="313"/>
  <c r="C200" i="313"/>
  <c r="B200" i="313"/>
  <c r="A200" i="313"/>
  <c r="D173" i="313"/>
  <c r="F173" i="313" s="1"/>
  <c r="D172" i="313"/>
  <c r="F172" i="313" s="1"/>
  <c r="C172" i="313"/>
  <c r="B172" i="313"/>
  <c r="A172" i="313"/>
  <c r="F618" i="3"/>
  <c r="J618" i="3" s="1"/>
  <c r="E657" i="3"/>
  <c r="E658" i="3" s="1"/>
  <c r="D658" i="3"/>
  <c r="D659" i="3" s="1"/>
  <c r="F654" i="3"/>
  <c r="F655" i="3" s="1"/>
  <c r="F656" i="3" s="1"/>
  <c r="G653" i="3"/>
  <c r="J653" i="3"/>
  <c r="H653" i="3"/>
  <c r="H654" i="3" s="1"/>
  <c r="A173" i="313" l="1"/>
  <c r="G618" i="3"/>
  <c r="B173" i="313"/>
  <c r="H618" i="3"/>
  <c r="F619" i="3"/>
  <c r="L618" i="3"/>
  <c r="G654" i="3"/>
  <c r="G655" i="3" s="1"/>
  <c r="L653" i="3"/>
  <c r="D660" i="3"/>
  <c r="D661" i="3" s="1"/>
  <c r="E659" i="3"/>
  <c r="E660" i="3" s="1"/>
  <c r="F657" i="3"/>
  <c r="D201" i="313" l="1"/>
  <c r="C201" i="313"/>
  <c r="B201" i="313"/>
  <c r="A201" i="313"/>
  <c r="D174" i="313"/>
  <c r="C174" i="313"/>
  <c r="B174" i="313"/>
  <c r="A174" i="313"/>
  <c r="F620" i="3"/>
  <c r="G619" i="3"/>
  <c r="G620" i="3" s="1"/>
  <c r="E661" i="3"/>
  <c r="E662" i="3" s="1"/>
  <c r="E663" i="3" s="1"/>
  <c r="E664" i="3" s="1"/>
  <c r="E665" i="3" s="1"/>
  <c r="E666" i="3" s="1"/>
  <c r="E667" i="3" s="1"/>
  <c r="D662" i="3"/>
  <c r="D663" i="3" s="1"/>
  <c r="D664" i="3" s="1"/>
  <c r="D665" i="3" s="1"/>
  <c r="D666" i="3" s="1"/>
  <c r="D667" i="3" s="1"/>
  <c r="D668" i="3" s="1"/>
  <c r="G656" i="3"/>
  <c r="G657" i="3" s="1"/>
  <c r="H655" i="3"/>
  <c r="H656" i="3" s="1"/>
  <c r="J655" i="3"/>
  <c r="F658" i="3"/>
  <c r="F621" i="3" l="1"/>
  <c r="J620" i="3"/>
  <c r="H619" i="3"/>
  <c r="H620" i="3" s="1"/>
  <c r="J619" i="3"/>
  <c r="G658" i="3"/>
  <c r="H657" i="3"/>
  <c r="H658" i="3" s="1"/>
  <c r="J657" i="3"/>
  <c r="L655" i="3"/>
  <c r="D669" i="3"/>
  <c r="D670" i="3" s="1"/>
  <c r="D671" i="3" s="1"/>
  <c r="D672" i="3" s="1"/>
  <c r="D673" i="3" s="1"/>
  <c r="D674" i="3" s="1"/>
  <c r="D675" i="3" s="1"/>
  <c r="D676" i="3" s="1"/>
  <c r="D677" i="3" s="1"/>
  <c r="D678" i="3" s="1"/>
  <c r="D679" i="3" s="1"/>
  <c r="D680" i="3" s="1"/>
  <c r="E668" i="3"/>
  <c r="E669" i="3" s="1"/>
  <c r="E670" i="3" s="1"/>
  <c r="E671" i="3" s="1"/>
  <c r="E672" i="3" s="1"/>
  <c r="E673" i="3" s="1"/>
  <c r="E674" i="3" s="1"/>
  <c r="E675" i="3" s="1"/>
  <c r="E676" i="3" s="1"/>
  <c r="E677" i="3" s="1"/>
  <c r="E678" i="3" s="1"/>
  <c r="E679" i="3" s="1"/>
  <c r="F659" i="3"/>
  <c r="J659" i="3" s="1"/>
  <c r="C202" i="313" l="1"/>
  <c r="B202" i="313"/>
  <c r="A202" i="313"/>
  <c r="D202" i="313"/>
  <c r="F202" i="313" s="1"/>
  <c r="F622" i="3"/>
  <c r="G621" i="3"/>
  <c r="G622" i="3" s="1"/>
  <c r="L620" i="3"/>
  <c r="F623" i="3"/>
  <c r="J623" i="3" s="1"/>
  <c r="L619" i="3"/>
  <c r="L657" i="3"/>
  <c r="H659" i="3"/>
  <c r="H660" i="3" s="1"/>
  <c r="D681" i="3"/>
  <c r="D682" i="3" s="1"/>
  <c r="E680" i="3"/>
  <c r="E681" i="3" s="1"/>
  <c r="G659" i="3"/>
  <c r="G660" i="3" s="1"/>
  <c r="F660" i="3"/>
  <c r="C175" i="313" l="1"/>
  <c r="D175" i="313"/>
  <c r="A175" i="313"/>
  <c r="B175" i="313"/>
  <c r="D203" i="313"/>
  <c r="F203" i="313" s="1"/>
  <c r="C203" i="313"/>
  <c r="B203" i="313"/>
  <c r="A203" i="313"/>
  <c r="D176" i="313"/>
  <c r="F176" i="313" s="1"/>
  <c r="A176" i="313"/>
  <c r="C176" i="313"/>
  <c r="B176" i="313"/>
  <c r="J621" i="3"/>
  <c r="H621" i="3"/>
  <c r="H622" i="3" s="1"/>
  <c r="F624" i="3"/>
  <c r="H623" i="3"/>
  <c r="G623" i="3"/>
  <c r="L623" i="3" s="1"/>
  <c r="L659" i="3"/>
  <c r="E682" i="3"/>
  <c r="E683" i="3" s="1"/>
  <c r="D683" i="3"/>
  <c r="D684" i="3" s="1"/>
  <c r="F661" i="3"/>
  <c r="G661" i="3" s="1"/>
  <c r="G662" i="3" s="1"/>
  <c r="G663" i="3" s="1"/>
  <c r="G664" i="3" s="1"/>
  <c r="G665" i="3" s="1"/>
  <c r="G666" i="3" s="1"/>
  <c r="G667" i="3" s="1"/>
  <c r="D178" i="313" l="1"/>
  <c r="C178" i="313"/>
  <c r="B178" i="313"/>
  <c r="A178" i="313"/>
  <c r="L621" i="3"/>
  <c r="D204" i="313"/>
  <c r="A204" i="313"/>
  <c r="B204" i="313"/>
  <c r="C204" i="313"/>
  <c r="F625" i="3"/>
  <c r="G624" i="3"/>
  <c r="G625" i="3" s="1"/>
  <c r="D685" i="3"/>
  <c r="D686" i="3" s="1"/>
  <c r="E684" i="3"/>
  <c r="E685" i="3" s="1"/>
  <c r="J661" i="3"/>
  <c r="F662" i="3"/>
  <c r="F663" i="3" s="1"/>
  <c r="F664" i="3" s="1"/>
  <c r="F665" i="3" s="1"/>
  <c r="F666" i="3" s="1"/>
  <c r="F667" i="3" s="1"/>
  <c r="H661" i="3"/>
  <c r="H662" i="3" s="1"/>
  <c r="H663" i="3" s="1"/>
  <c r="H664" i="3" s="1"/>
  <c r="H665" i="3" s="1"/>
  <c r="H666" i="3" s="1"/>
  <c r="H667" i="3" s="1"/>
  <c r="D177" i="313" l="1"/>
  <c r="F177" i="313" s="1"/>
  <c r="C177" i="313"/>
  <c r="B177" i="313"/>
  <c r="A177" i="313"/>
  <c r="H624" i="3"/>
  <c r="H625" i="3" s="1"/>
  <c r="J624" i="3"/>
  <c r="F626" i="3"/>
  <c r="J626" i="3" s="1"/>
  <c r="D687" i="3"/>
  <c r="D688" i="3" s="1"/>
  <c r="E686" i="3"/>
  <c r="E687" i="3" s="1"/>
  <c r="L661" i="3"/>
  <c r="F668" i="3"/>
  <c r="L624" i="3" l="1"/>
  <c r="D179" i="313" s="1"/>
  <c r="A205" i="313"/>
  <c r="D205" i="313"/>
  <c r="F205" i="313" s="1"/>
  <c r="C205" i="313"/>
  <c r="B205" i="313"/>
  <c r="F627" i="3"/>
  <c r="G626" i="3"/>
  <c r="H626" i="3"/>
  <c r="D689" i="3"/>
  <c r="D690" i="3" s="1"/>
  <c r="E688" i="3"/>
  <c r="J688" i="3" s="1"/>
  <c r="F669" i="3"/>
  <c r="F670" i="3" s="1"/>
  <c r="F671" i="3" s="1"/>
  <c r="F672" i="3" s="1"/>
  <c r="F673" i="3" s="1"/>
  <c r="F674" i="3" s="1"/>
  <c r="F675" i="3" s="1"/>
  <c r="F676" i="3" s="1"/>
  <c r="F677" i="3" s="1"/>
  <c r="F678" i="3" s="1"/>
  <c r="F679" i="3" s="1"/>
  <c r="J668" i="3"/>
  <c r="H668" i="3"/>
  <c r="H669" i="3" s="1"/>
  <c r="H670" i="3" s="1"/>
  <c r="H671" i="3" s="1"/>
  <c r="H672" i="3" s="1"/>
  <c r="H673" i="3" s="1"/>
  <c r="H674" i="3" s="1"/>
  <c r="H675" i="3" s="1"/>
  <c r="H676" i="3" s="1"/>
  <c r="H677" i="3" s="1"/>
  <c r="H678" i="3" s="1"/>
  <c r="H679" i="3" s="1"/>
  <c r="G668" i="3"/>
  <c r="G669" i="3" s="1"/>
  <c r="G670" i="3" s="1"/>
  <c r="G671" i="3" s="1"/>
  <c r="G672" i="3" s="1"/>
  <c r="G673" i="3" s="1"/>
  <c r="G674" i="3" s="1"/>
  <c r="G675" i="3" s="1"/>
  <c r="G676" i="3" s="1"/>
  <c r="G677" i="3" s="1"/>
  <c r="G678" i="3" s="1"/>
  <c r="G679" i="3" s="1"/>
  <c r="B179" i="313" l="1"/>
  <c r="A179" i="313"/>
  <c r="C179" i="313"/>
  <c r="L626" i="3"/>
  <c r="G627" i="3"/>
  <c r="H627" i="3" s="1"/>
  <c r="L627" i="3" s="1"/>
  <c r="F628" i="3"/>
  <c r="E689" i="3"/>
  <c r="E690" i="3" s="1"/>
  <c r="F688" i="3"/>
  <c r="F689" i="3" s="1"/>
  <c r="H688" i="3"/>
  <c r="H689" i="3" s="1"/>
  <c r="D691" i="3"/>
  <c r="D692" i="3" s="1"/>
  <c r="G688" i="3"/>
  <c r="G689" i="3" s="1"/>
  <c r="F680" i="3"/>
  <c r="H680" i="3" s="1"/>
  <c r="H681" i="3" s="1"/>
  <c r="L668" i="3"/>
  <c r="J627" i="3" l="1"/>
  <c r="C181" i="313"/>
  <c r="A181" i="313"/>
  <c r="B181" i="313"/>
  <c r="D181" i="313"/>
  <c r="F181" i="313" s="1"/>
  <c r="D206" i="313"/>
  <c r="F206" i="313" s="1"/>
  <c r="C206" i="313"/>
  <c r="B206" i="313"/>
  <c r="A206" i="313"/>
  <c r="C180" i="313"/>
  <c r="B180" i="313"/>
  <c r="A180" i="313"/>
  <c r="D180" i="313"/>
  <c r="G628" i="3"/>
  <c r="F629" i="3"/>
  <c r="F690" i="3"/>
  <c r="F691" i="3" s="1"/>
  <c r="L688" i="3"/>
  <c r="E691" i="3"/>
  <c r="E692" i="3" s="1"/>
  <c r="D693" i="3"/>
  <c r="D694" i="3" s="1"/>
  <c r="D695" i="3" s="1"/>
  <c r="D696" i="3" s="1"/>
  <c r="D697" i="3" s="1"/>
  <c r="D698" i="3" s="1"/>
  <c r="D699" i="3" s="1"/>
  <c r="F681" i="3"/>
  <c r="G680" i="3"/>
  <c r="G681" i="3" s="1"/>
  <c r="J680" i="3"/>
  <c r="J690" i="3" l="1"/>
  <c r="H690" i="3"/>
  <c r="H691" i="3" s="1"/>
  <c r="A211" i="313"/>
  <c r="D211" i="313"/>
  <c r="C211" i="313"/>
  <c r="B211" i="313"/>
  <c r="G629" i="3"/>
  <c r="H629" i="3" s="1"/>
  <c r="H630" i="3" s="1"/>
  <c r="F630" i="3"/>
  <c r="J628" i="3"/>
  <c r="H628" i="3"/>
  <c r="L628" i="3" s="1"/>
  <c r="G690" i="3"/>
  <c r="D700" i="3"/>
  <c r="D701" i="3" s="1"/>
  <c r="E693" i="3"/>
  <c r="E694" i="3" s="1"/>
  <c r="E695" i="3" s="1"/>
  <c r="E696" i="3" s="1"/>
  <c r="E697" i="3" s="1"/>
  <c r="E698" i="3" s="1"/>
  <c r="E699" i="3" s="1"/>
  <c r="F692" i="3"/>
  <c r="F682" i="3"/>
  <c r="G682" i="3" s="1"/>
  <c r="G683" i="3" s="1"/>
  <c r="L680" i="3"/>
  <c r="D207" i="313" l="1"/>
  <c r="C207" i="313"/>
  <c r="B207" i="313"/>
  <c r="A207" i="313"/>
  <c r="D182" i="313"/>
  <c r="F182" i="313" s="1"/>
  <c r="C182" i="313"/>
  <c r="B182" i="313"/>
  <c r="A182" i="313"/>
  <c r="F631" i="3"/>
  <c r="J631" i="3" s="1"/>
  <c r="J629" i="3"/>
  <c r="L629" i="3"/>
  <c r="G630" i="3"/>
  <c r="G691" i="3"/>
  <c r="L690" i="3"/>
  <c r="E700" i="3"/>
  <c r="H699" i="3"/>
  <c r="H700" i="3" s="1"/>
  <c r="F699" i="3"/>
  <c r="F700" i="3" s="1"/>
  <c r="G699" i="3"/>
  <c r="G700" i="3" s="1"/>
  <c r="J699" i="3"/>
  <c r="F693" i="3"/>
  <c r="F694" i="3" s="1"/>
  <c r="F695" i="3" s="1"/>
  <c r="F696" i="3" s="1"/>
  <c r="F697" i="3" s="1"/>
  <c r="F698" i="3" s="1"/>
  <c r="G692" i="3"/>
  <c r="G693" i="3" s="1"/>
  <c r="G694" i="3" s="1"/>
  <c r="G695" i="3" s="1"/>
  <c r="G696" i="3" s="1"/>
  <c r="G697" i="3" s="1"/>
  <c r="G698" i="3" s="1"/>
  <c r="D702" i="3"/>
  <c r="D703" i="3" s="1"/>
  <c r="D704" i="3" s="1"/>
  <c r="D705" i="3" s="1"/>
  <c r="D706" i="3" s="1"/>
  <c r="D707" i="3" s="1"/>
  <c r="D708" i="3" s="1"/>
  <c r="D709" i="3" s="1"/>
  <c r="D710" i="3" s="1"/>
  <c r="D711" i="3" s="1"/>
  <c r="D712" i="3" s="1"/>
  <c r="D713" i="3" s="1"/>
  <c r="E701" i="3"/>
  <c r="H682" i="3"/>
  <c r="H683" i="3" s="1"/>
  <c r="F683" i="3"/>
  <c r="J682" i="3"/>
  <c r="A183" i="313" l="1"/>
  <c r="D183" i="313"/>
  <c r="F183" i="313" s="1"/>
  <c r="C183" i="313"/>
  <c r="B183" i="313"/>
  <c r="B212" i="313"/>
  <c r="A212" i="313"/>
  <c r="C212" i="313"/>
  <c r="D212" i="313"/>
  <c r="F632" i="3"/>
  <c r="H631" i="3"/>
  <c r="G631" i="3"/>
  <c r="L631" i="3" s="1"/>
  <c r="L682" i="3"/>
  <c r="D714" i="3"/>
  <c r="D715" i="3" s="1"/>
  <c r="E702" i="3"/>
  <c r="E703" i="3" s="1"/>
  <c r="E704" i="3" s="1"/>
  <c r="E705" i="3" s="1"/>
  <c r="E706" i="3" s="1"/>
  <c r="E707" i="3" s="1"/>
  <c r="E708" i="3" s="1"/>
  <c r="E709" i="3" s="1"/>
  <c r="E710" i="3" s="1"/>
  <c r="E711" i="3" s="1"/>
  <c r="E712" i="3" s="1"/>
  <c r="E713" i="3" s="1"/>
  <c r="F701" i="3"/>
  <c r="J692" i="3"/>
  <c r="H692" i="3"/>
  <c r="H693" i="3" s="1"/>
  <c r="H694" i="3" s="1"/>
  <c r="H695" i="3" s="1"/>
  <c r="H696" i="3" s="1"/>
  <c r="H697" i="3" s="1"/>
  <c r="H698" i="3" s="1"/>
  <c r="L699" i="3"/>
  <c r="F684" i="3"/>
  <c r="D208" i="313" l="1"/>
  <c r="F208" i="313" s="1"/>
  <c r="C208" i="313"/>
  <c r="B208" i="313"/>
  <c r="A208" i="313"/>
  <c r="D184" i="313"/>
  <c r="C184" i="313"/>
  <c r="A184" i="313"/>
  <c r="B184" i="313"/>
  <c r="D214" i="313"/>
  <c r="C214" i="313"/>
  <c r="B214" i="313"/>
  <c r="A214" i="313"/>
  <c r="G632" i="3"/>
  <c r="J632" i="3" s="1"/>
  <c r="F633" i="3"/>
  <c r="E714" i="3"/>
  <c r="E715" i="3" s="1"/>
  <c r="E716" i="3" s="1"/>
  <c r="E717" i="3" s="1"/>
  <c r="E718" i="3" s="1"/>
  <c r="E719" i="3" s="1"/>
  <c r="E720" i="3" s="1"/>
  <c r="E721" i="3" s="1"/>
  <c r="E722" i="3" s="1"/>
  <c r="E723" i="3" s="1"/>
  <c r="L692" i="3"/>
  <c r="F702" i="3"/>
  <c r="F703" i="3" s="1"/>
  <c r="F704" i="3" s="1"/>
  <c r="F705" i="3" s="1"/>
  <c r="F706" i="3" s="1"/>
  <c r="F707" i="3" s="1"/>
  <c r="F708" i="3" s="1"/>
  <c r="F709" i="3" s="1"/>
  <c r="F710" i="3" s="1"/>
  <c r="F711" i="3" s="1"/>
  <c r="F712" i="3" s="1"/>
  <c r="F713" i="3" s="1"/>
  <c r="J701" i="3"/>
  <c r="G701" i="3"/>
  <c r="G702" i="3" s="1"/>
  <c r="G703" i="3" s="1"/>
  <c r="G704" i="3" s="1"/>
  <c r="G705" i="3" s="1"/>
  <c r="G706" i="3" s="1"/>
  <c r="G707" i="3" s="1"/>
  <c r="G708" i="3" s="1"/>
  <c r="G709" i="3" s="1"/>
  <c r="G710" i="3" s="1"/>
  <c r="G711" i="3" s="1"/>
  <c r="G712" i="3" s="1"/>
  <c r="H701" i="3"/>
  <c r="H702" i="3" s="1"/>
  <c r="H703" i="3" s="1"/>
  <c r="H704" i="3" s="1"/>
  <c r="H705" i="3" s="1"/>
  <c r="H706" i="3" s="1"/>
  <c r="H707" i="3" s="1"/>
  <c r="H708" i="3" s="1"/>
  <c r="H709" i="3" s="1"/>
  <c r="H710" i="3" s="1"/>
  <c r="H711" i="3" s="1"/>
  <c r="H712" i="3" s="1"/>
  <c r="D716" i="3"/>
  <c r="D717" i="3" s="1"/>
  <c r="D718" i="3" s="1"/>
  <c r="D719" i="3" s="1"/>
  <c r="D720" i="3" s="1"/>
  <c r="D721" i="3" s="1"/>
  <c r="D722" i="3" s="1"/>
  <c r="D723" i="3" s="1"/>
  <c r="D724" i="3" s="1"/>
  <c r="F685" i="3"/>
  <c r="G684" i="3"/>
  <c r="G685" i="3" s="1"/>
  <c r="J684" i="3"/>
  <c r="H684" i="3"/>
  <c r="H685" i="3" s="1"/>
  <c r="H632" i="3" l="1"/>
  <c r="L632" i="3" s="1"/>
  <c r="D213" i="313"/>
  <c r="C213" i="313"/>
  <c r="A213" i="313"/>
  <c r="B213" i="313"/>
  <c r="G633" i="3"/>
  <c r="J633" i="3" s="1"/>
  <c r="F634" i="3"/>
  <c r="F714" i="3"/>
  <c r="F715" i="3" s="1"/>
  <c r="L701" i="3"/>
  <c r="D725" i="3"/>
  <c r="D726" i="3" s="1"/>
  <c r="D727" i="3" s="1"/>
  <c r="D728" i="3" s="1"/>
  <c r="D729" i="3" s="1"/>
  <c r="D730" i="3" s="1"/>
  <c r="D731" i="3" s="1"/>
  <c r="E724" i="3"/>
  <c r="E725" i="3" s="1"/>
  <c r="E726" i="3" s="1"/>
  <c r="E727" i="3" s="1"/>
  <c r="E728" i="3" s="1"/>
  <c r="E729" i="3" s="1"/>
  <c r="E730" i="3" s="1"/>
  <c r="H713" i="3"/>
  <c r="H714" i="3" s="1"/>
  <c r="J713" i="3"/>
  <c r="G713" i="3"/>
  <c r="G714" i="3" s="1"/>
  <c r="G715" i="3" s="1"/>
  <c r="J715" i="3" s="1"/>
  <c r="F716" i="3"/>
  <c r="F717" i="3" s="1"/>
  <c r="F718" i="3" s="1"/>
  <c r="F719" i="3" s="1"/>
  <c r="F720" i="3" s="1"/>
  <c r="F721" i="3" s="1"/>
  <c r="F722" i="3" s="1"/>
  <c r="F723" i="3" s="1"/>
  <c r="L684" i="3"/>
  <c r="F686" i="3"/>
  <c r="D209" i="313" l="1"/>
  <c r="C209" i="313"/>
  <c r="B209" i="313"/>
  <c r="A209" i="313"/>
  <c r="D215" i="313"/>
  <c r="C215" i="313"/>
  <c r="B215" i="313"/>
  <c r="A215" i="313"/>
  <c r="D185" i="313"/>
  <c r="F185" i="313" s="1"/>
  <c r="C185" i="313"/>
  <c r="B185" i="313"/>
  <c r="A185" i="313"/>
  <c r="H633" i="3"/>
  <c r="L633" i="3" s="1"/>
  <c r="G634" i="3"/>
  <c r="F635" i="3"/>
  <c r="D732" i="3"/>
  <c r="D733" i="3" s="1"/>
  <c r="E731" i="3"/>
  <c r="L713" i="3"/>
  <c r="G686" i="3"/>
  <c r="G687" i="3" s="1"/>
  <c r="F687" i="3"/>
  <c r="F724" i="3"/>
  <c r="H715" i="3"/>
  <c r="H716" i="3" s="1"/>
  <c r="H717" i="3" s="1"/>
  <c r="H718" i="3" s="1"/>
  <c r="H719" i="3" s="1"/>
  <c r="H720" i="3" s="1"/>
  <c r="H721" i="3" s="1"/>
  <c r="H722" i="3" s="1"/>
  <c r="H723" i="3" s="1"/>
  <c r="G716" i="3"/>
  <c r="G717" i="3" s="1"/>
  <c r="G718" i="3" s="1"/>
  <c r="G719" i="3" s="1"/>
  <c r="G720" i="3" s="1"/>
  <c r="G721" i="3" s="1"/>
  <c r="G722" i="3" s="1"/>
  <c r="G723" i="3" s="1"/>
  <c r="C216" i="313" l="1"/>
  <c r="B216" i="313"/>
  <c r="A216" i="313"/>
  <c r="D216" i="313"/>
  <c r="G724" i="3"/>
  <c r="J724" i="3" s="1"/>
  <c r="D186" i="313"/>
  <c r="F186" i="313" s="1"/>
  <c r="C186" i="313"/>
  <c r="B186" i="313"/>
  <c r="A186" i="313"/>
  <c r="F636" i="3"/>
  <c r="G636" i="3" s="1"/>
  <c r="J634" i="3"/>
  <c r="H634" i="3"/>
  <c r="G635" i="3"/>
  <c r="J686" i="3"/>
  <c r="E732" i="3"/>
  <c r="E733" i="3" s="1"/>
  <c r="H731" i="3"/>
  <c r="H732" i="3" s="1"/>
  <c r="F731" i="3"/>
  <c r="J731" i="3"/>
  <c r="G731" i="3"/>
  <c r="G732" i="3" s="1"/>
  <c r="D734" i="3"/>
  <c r="D735" i="3" s="1"/>
  <c r="D736" i="3" s="1"/>
  <c r="D737" i="3" s="1"/>
  <c r="D738" i="3" s="1"/>
  <c r="L715" i="3"/>
  <c r="H686" i="3"/>
  <c r="G725" i="3"/>
  <c r="G726" i="3" s="1"/>
  <c r="G727" i="3" s="1"/>
  <c r="G728" i="3" s="1"/>
  <c r="G729" i="3" s="1"/>
  <c r="G730" i="3" s="1"/>
  <c r="F725" i="3"/>
  <c r="F726" i="3" s="1"/>
  <c r="F727" i="3" s="1"/>
  <c r="F728" i="3" s="1"/>
  <c r="F729" i="3" s="1"/>
  <c r="F730" i="3" s="1"/>
  <c r="C217" i="313" l="1"/>
  <c r="B217" i="313"/>
  <c r="D217" i="313"/>
  <c r="F217" i="313" s="1"/>
  <c r="G214" i="313" s="1"/>
  <c r="A217" i="313"/>
  <c r="H724" i="3"/>
  <c r="H725" i="3" s="1"/>
  <c r="H726" i="3" s="1"/>
  <c r="H727" i="3" s="1"/>
  <c r="H728" i="3" s="1"/>
  <c r="H729" i="3" s="1"/>
  <c r="H730" i="3" s="1"/>
  <c r="L634" i="3"/>
  <c r="H635" i="3"/>
  <c r="F637" i="3"/>
  <c r="F638" i="3" s="1"/>
  <c r="H636" i="3"/>
  <c r="L636" i="3" s="1"/>
  <c r="J636" i="3"/>
  <c r="F639" i="3"/>
  <c r="D739" i="3"/>
  <c r="D740" i="3" s="1"/>
  <c r="D741" i="3" s="1"/>
  <c r="D742" i="3" s="1"/>
  <c r="D743" i="3" s="1"/>
  <c r="D744" i="3" s="1"/>
  <c r="D745" i="3" s="1"/>
  <c r="E734" i="3"/>
  <c r="E735" i="3" s="1"/>
  <c r="E736" i="3" s="1"/>
  <c r="E737" i="3" s="1"/>
  <c r="E738" i="3" s="1"/>
  <c r="F732" i="3"/>
  <c r="L731" i="3"/>
  <c r="F733" i="3"/>
  <c r="F734" i="3" s="1"/>
  <c r="F735" i="3" s="1"/>
  <c r="F736" i="3" s="1"/>
  <c r="F737" i="3" s="1"/>
  <c r="H687" i="3"/>
  <c r="L686" i="3"/>
  <c r="L724" i="3" l="1"/>
  <c r="D218" i="313" s="1"/>
  <c r="G637" i="3"/>
  <c r="C210" i="313"/>
  <c r="D210" i="313"/>
  <c r="F210" i="313" s="1"/>
  <c r="G200" i="313" s="1"/>
  <c r="B210" i="313"/>
  <c r="A210" i="313"/>
  <c r="A188" i="313"/>
  <c r="D188" i="313"/>
  <c r="B188" i="313"/>
  <c r="C188" i="313"/>
  <c r="D219" i="313"/>
  <c r="C219" i="313"/>
  <c r="B219" i="313"/>
  <c r="A219" i="313"/>
  <c r="D187" i="313"/>
  <c r="F187" i="313" s="1"/>
  <c r="C187" i="313"/>
  <c r="B187" i="313"/>
  <c r="A187" i="313"/>
  <c r="J637" i="3"/>
  <c r="F640" i="3"/>
  <c r="J733" i="3"/>
  <c r="E739" i="3"/>
  <c r="E740" i="3" s="1"/>
  <c r="E741" i="3" s="1"/>
  <c r="E742" i="3" s="1"/>
  <c r="E743" i="3" s="1"/>
  <c r="E744" i="3" s="1"/>
  <c r="F738" i="3"/>
  <c r="F739" i="3" s="1"/>
  <c r="F740" i="3" s="1"/>
  <c r="F741" i="3" s="1"/>
  <c r="F742" i="3" s="1"/>
  <c r="F743" i="3" s="1"/>
  <c r="F744" i="3" s="1"/>
  <c r="H733" i="3"/>
  <c r="H734" i="3" s="1"/>
  <c r="H735" i="3" s="1"/>
  <c r="H736" i="3" s="1"/>
  <c r="H737" i="3" s="1"/>
  <c r="G733" i="3"/>
  <c r="G734" i="3" s="1"/>
  <c r="G735" i="3" s="1"/>
  <c r="G736" i="3" s="1"/>
  <c r="G737" i="3" s="1"/>
  <c r="E745" i="3"/>
  <c r="D746" i="3"/>
  <c r="D747" i="3" s="1"/>
  <c r="B218" i="313" l="1"/>
  <c r="A218" i="313"/>
  <c r="C218" i="313"/>
  <c r="G638" i="3"/>
  <c r="H637" i="3"/>
  <c r="L637" i="3" s="1"/>
  <c r="F641" i="3"/>
  <c r="H738" i="3"/>
  <c r="H739" i="3" s="1"/>
  <c r="H740" i="3" s="1"/>
  <c r="H741" i="3" s="1"/>
  <c r="H742" i="3" s="1"/>
  <c r="H743" i="3" s="1"/>
  <c r="H744" i="3" s="1"/>
  <c r="D748" i="3"/>
  <c r="D749" i="3" s="1"/>
  <c r="D750" i="3" s="1"/>
  <c r="D751" i="3" s="1"/>
  <c r="D752" i="3" s="1"/>
  <c r="E746" i="3"/>
  <c r="E747" i="3" s="1"/>
  <c r="F745" i="3"/>
  <c r="G745" i="3" s="1"/>
  <c r="G746" i="3" s="1"/>
  <c r="L733" i="3"/>
  <c r="J738" i="3"/>
  <c r="G738" i="3"/>
  <c r="G739" i="3" s="1"/>
  <c r="G740" i="3" s="1"/>
  <c r="G741" i="3" s="1"/>
  <c r="G742" i="3" s="1"/>
  <c r="G743" i="3" s="1"/>
  <c r="G744" i="3" s="1"/>
  <c r="J638" i="3" l="1"/>
  <c r="G639" i="3"/>
  <c r="H638" i="3"/>
  <c r="L638" i="3" s="1"/>
  <c r="C189" i="313"/>
  <c r="D189" i="313"/>
  <c r="F189" i="313" s="1"/>
  <c r="A189" i="313"/>
  <c r="B189" i="313"/>
  <c r="D220" i="313"/>
  <c r="F220" i="313" s="1"/>
  <c r="C220" i="313"/>
  <c r="B220" i="313"/>
  <c r="A220" i="313"/>
  <c r="F642" i="3"/>
  <c r="E748" i="3"/>
  <c r="E749" i="3" s="1"/>
  <c r="E750" i="3" s="1"/>
  <c r="E751" i="3" s="1"/>
  <c r="F746" i="3"/>
  <c r="F747" i="3" s="1"/>
  <c r="J745" i="3"/>
  <c r="H745" i="3"/>
  <c r="H746" i="3" s="1"/>
  <c r="L738" i="3"/>
  <c r="E752" i="3"/>
  <c r="E753" i="3" s="1"/>
  <c r="E754" i="3" s="1"/>
  <c r="E755" i="3" s="1"/>
  <c r="E756" i="3" s="1"/>
  <c r="E757" i="3" s="1"/>
  <c r="E758" i="3" s="1"/>
  <c r="D753" i="3"/>
  <c r="D754" i="3" s="1"/>
  <c r="D755" i="3" s="1"/>
  <c r="D756" i="3" s="1"/>
  <c r="D757" i="3" s="1"/>
  <c r="D758" i="3" s="1"/>
  <c r="D759" i="3" s="1"/>
  <c r="G640" i="3" l="1"/>
  <c r="J639" i="3"/>
  <c r="H639" i="3"/>
  <c r="L639" i="3" s="1"/>
  <c r="C190" i="313"/>
  <c r="B190" i="313"/>
  <c r="D190" i="313"/>
  <c r="A190" i="313"/>
  <c r="D221" i="313"/>
  <c r="F221" i="313" s="1"/>
  <c r="C221" i="313"/>
  <c r="B221" i="313"/>
  <c r="A221" i="313"/>
  <c r="F643" i="3"/>
  <c r="F748" i="3"/>
  <c r="F749" i="3" s="1"/>
  <c r="F750" i="3" s="1"/>
  <c r="F751" i="3" s="1"/>
  <c r="G747" i="3"/>
  <c r="G748" i="3" s="1"/>
  <c r="G749" i="3" s="1"/>
  <c r="G750" i="3" s="1"/>
  <c r="G751" i="3" s="1"/>
  <c r="E759" i="3"/>
  <c r="E760" i="3" s="1"/>
  <c r="E761" i="3" s="1"/>
  <c r="E762" i="3" s="1"/>
  <c r="E763" i="3" s="1"/>
  <c r="E764" i="3" s="1"/>
  <c r="D760" i="3"/>
  <c r="D761" i="3" s="1"/>
  <c r="D762" i="3" s="1"/>
  <c r="D763" i="3" s="1"/>
  <c r="D764" i="3" s="1"/>
  <c r="D765" i="3" s="1"/>
  <c r="L745" i="3"/>
  <c r="J747" i="3"/>
  <c r="F752" i="3"/>
  <c r="B191" i="313" l="1"/>
  <c r="A191" i="313"/>
  <c r="D191" i="313"/>
  <c r="F191" i="313" s="1"/>
  <c r="C191" i="313"/>
  <c r="J640" i="3"/>
  <c r="H640" i="3"/>
  <c r="L640" i="3" s="1"/>
  <c r="G641" i="3"/>
  <c r="D222" i="313"/>
  <c r="C222" i="313"/>
  <c r="B222" i="313"/>
  <c r="A222" i="313"/>
  <c r="F644" i="3"/>
  <c r="H747" i="3"/>
  <c r="D766" i="3"/>
  <c r="D767" i="3" s="1"/>
  <c r="D768" i="3" s="1"/>
  <c r="D769" i="3" s="1"/>
  <c r="D770" i="3" s="1"/>
  <c r="D771" i="3" s="1"/>
  <c r="D772" i="3" s="1"/>
  <c r="D773" i="3" s="1"/>
  <c r="D774" i="3" s="1"/>
  <c r="D775" i="3" s="1"/>
  <c r="D776" i="3" s="1"/>
  <c r="D777" i="3" s="1"/>
  <c r="E765" i="3"/>
  <c r="E766" i="3" s="1"/>
  <c r="E767" i="3" s="1"/>
  <c r="E768" i="3" s="1"/>
  <c r="E769" i="3" s="1"/>
  <c r="E770" i="3" s="1"/>
  <c r="E771" i="3" s="1"/>
  <c r="E772" i="3" s="1"/>
  <c r="E773" i="3" s="1"/>
  <c r="E774" i="3" s="1"/>
  <c r="E775" i="3" s="1"/>
  <c r="E776" i="3" s="1"/>
  <c r="F753" i="3"/>
  <c r="F754" i="3" s="1"/>
  <c r="F755" i="3" s="1"/>
  <c r="F756" i="3" s="1"/>
  <c r="F757" i="3" s="1"/>
  <c r="F758" i="3" s="1"/>
  <c r="H752" i="3"/>
  <c r="H753" i="3" s="1"/>
  <c r="H754" i="3" s="1"/>
  <c r="H755" i="3" s="1"/>
  <c r="H756" i="3" s="1"/>
  <c r="H757" i="3" s="1"/>
  <c r="H758" i="3" s="1"/>
  <c r="G752" i="3"/>
  <c r="G753" i="3" s="1"/>
  <c r="G754" i="3" s="1"/>
  <c r="G755" i="3" s="1"/>
  <c r="G756" i="3" s="1"/>
  <c r="G757" i="3" s="1"/>
  <c r="G758" i="3" s="1"/>
  <c r="J752" i="3"/>
  <c r="D192" i="313" l="1"/>
  <c r="F192" i="313" s="1"/>
  <c r="A192" i="313"/>
  <c r="C192" i="313"/>
  <c r="B192" i="313"/>
  <c r="G642" i="3"/>
  <c r="J641" i="3"/>
  <c r="H641" i="3"/>
  <c r="L641" i="3" s="1"/>
  <c r="F645" i="3"/>
  <c r="H748" i="3"/>
  <c r="H749" i="3" s="1"/>
  <c r="H750" i="3" s="1"/>
  <c r="H751" i="3" s="1"/>
  <c r="L747" i="3"/>
  <c r="D778" i="3"/>
  <c r="D779" i="3" s="1"/>
  <c r="D780" i="3" s="1"/>
  <c r="D781" i="3" s="1"/>
  <c r="D782" i="3" s="1"/>
  <c r="D783" i="3" s="1"/>
  <c r="D784" i="3" s="1"/>
  <c r="D785" i="3" s="1"/>
  <c r="D786" i="3" s="1"/>
  <c r="D787" i="3" s="1"/>
  <c r="D788" i="3" s="1"/>
  <c r="D789" i="3" s="1"/>
  <c r="E777" i="3"/>
  <c r="E778" i="3" s="1"/>
  <c r="E779" i="3" s="1"/>
  <c r="E780" i="3" s="1"/>
  <c r="E781" i="3" s="1"/>
  <c r="E782" i="3" s="1"/>
  <c r="E783" i="3" s="1"/>
  <c r="E784" i="3" s="1"/>
  <c r="E785" i="3" s="1"/>
  <c r="E786" i="3" s="1"/>
  <c r="E787" i="3" s="1"/>
  <c r="E788" i="3" s="1"/>
  <c r="L752" i="3"/>
  <c r="F759" i="3"/>
  <c r="J642" i="3" l="1"/>
  <c r="H642" i="3"/>
  <c r="L642" i="3" s="1"/>
  <c r="G643" i="3"/>
  <c r="A193" i="313"/>
  <c r="D193" i="313"/>
  <c r="C193" i="313"/>
  <c r="B193" i="313"/>
  <c r="C223" i="313"/>
  <c r="B223" i="313"/>
  <c r="A223" i="313"/>
  <c r="D223" i="313"/>
  <c r="C224" i="313"/>
  <c r="D224" i="313"/>
  <c r="F224" i="313" s="1"/>
  <c r="B224" i="313"/>
  <c r="A224" i="313"/>
  <c r="F646" i="3"/>
  <c r="D790" i="3"/>
  <c r="D791" i="3" s="1"/>
  <c r="D792" i="3" s="1"/>
  <c r="D793" i="3" s="1"/>
  <c r="D794" i="3" s="1"/>
  <c r="E789" i="3"/>
  <c r="E790" i="3" s="1"/>
  <c r="E791" i="3" s="1"/>
  <c r="E792" i="3" s="1"/>
  <c r="E793" i="3" s="1"/>
  <c r="F760" i="3"/>
  <c r="F761" i="3" s="1"/>
  <c r="F762" i="3" s="1"/>
  <c r="F763" i="3" s="1"/>
  <c r="F764" i="3" s="1"/>
  <c r="G759" i="3"/>
  <c r="G760" i="3" s="1"/>
  <c r="G761" i="3" s="1"/>
  <c r="G762" i="3" s="1"/>
  <c r="G763" i="3" s="1"/>
  <c r="G764" i="3" s="1"/>
  <c r="J759" i="3"/>
  <c r="H759" i="3"/>
  <c r="H760" i="3" s="1"/>
  <c r="H761" i="3" s="1"/>
  <c r="H762" i="3" s="1"/>
  <c r="H763" i="3" s="1"/>
  <c r="H764" i="3" s="1"/>
  <c r="G644" i="3" l="1"/>
  <c r="J643" i="3"/>
  <c r="H643" i="3"/>
  <c r="L643" i="3" s="1"/>
  <c r="D194" i="313"/>
  <c r="F194" i="313" s="1"/>
  <c r="C194" i="313"/>
  <c r="B194" i="313"/>
  <c r="A194" i="313"/>
  <c r="D795" i="3"/>
  <c r="D796" i="3" s="1"/>
  <c r="D797" i="3" s="1"/>
  <c r="D798" i="3" s="1"/>
  <c r="D799" i="3" s="1"/>
  <c r="E794" i="3"/>
  <c r="E795" i="3" s="1"/>
  <c r="E796" i="3" s="1"/>
  <c r="E797" i="3" s="1"/>
  <c r="E798" i="3" s="1"/>
  <c r="L759" i="3"/>
  <c r="F765" i="3"/>
  <c r="G765" i="3" s="1"/>
  <c r="G766" i="3" s="1"/>
  <c r="G767" i="3" s="1"/>
  <c r="G768" i="3" s="1"/>
  <c r="G769" i="3" s="1"/>
  <c r="G770" i="3" s="1"/>
  <c r="G771" i="3" s="1"/>
  <c r="G772" i="3" s="1"/>
  <c r="G773" i="3" s="1"/>
  <c r="G774" i="3" s="1"/>
  <c r="G775" i="3" s="1"/>
  <c r="G776" i="3" s="1"/>
  <c r="C195" i="313" l="1"/>
  <c r="B195" i="313"/>
  <c r="D195" i="313"/>
  <c r="F195" i="313" s="1"/>
  <c r="A195" i="313"/>
  <c r="J644" i="3"/>
  <c r="G645" i="3"/>
  <c r="H644" i="3"/>
  <c r="L644" i="3" s="1"/>
  <c r="D225" i="313"/>
  <c r="F225" i="313" s="1"/>
  <c r="C225" i="313"/>
  <c r="B225" i="313"/>
  <c r="A225" i="313"/>
  <c r="E799" i="3"/>
  <c r="G799" i="3" s="1"/>
  <c r="G800" i="3" s="1"/>
  <c r="D800" i="3"/>
  <c r="D801" i="3" s="1"/>
  <c r="F799" i="3"/>
  <c r="F800" i="3" s="1"/>
  <c r="H799" i="3"/>
  <c r="H800" i="3" s="1"/>
  <c r="F766" i="3"/>
  <c r="F767" i="3" s="1"/>
  <c r="F768" i="3" s="1"/>
  <c r="F769" i="3" s="1"/>
  <c r="F770" i="3" s="1"/>
  <c r="F771" i="3" s="1"/>
  <c r="F772" i="3" s="1"/>
  <c r="F773" i="3" s="1"/>
  <c r="F774" i="3" s="1"/>
  <c r="F775" i="3" s="1"/>
  <c r="F776" i="3" s="1"/>
  <c r="J765" i="3"/>
  <c r="H765" i="3"/>
  <c r="H766" i="3" s="1"/>
  <c r="H767" i="3" s="1"/>
  <c r="H768" i="3" s="1"/>
  <c r="H769" i="3" s="1"/>
  <c r="H770" i="3" s="1"/>
  <c r="H771" i="3" s="1"/>
  <c r="H772" i="3" s="1"/>
  <c r="H773" i="3" s="1"/>
  <c r="H774" i="3" s="1"/>
  <c r="H775" i="3" s="1"/>
  <c r="H776" i="3" s="1"/>
  <c r="C196" i="313" l="1"/>
  <c r="B196" i="313"/>
  <c r="D196" i="313"/>
  <c r="F196" i="313" s="1"/>
  <c r="A196" i="313"/>
  <c r="H645" i="3"/>
  <c r="H646" i="3" s="1"/>
  <c r="G646" i="3"/>
  <c r="J645" i="3"/>
  <c r="D802" i="3"/>
  <c r="D803" i="3" s="1"/>
  <c r="D804" i="3" s="1"/>
  <c r="D805" i="3" s="1"/>
  <c r="D806" i="3" s="1"/>
  <c r="E800" i="3"/>
  <c r="E801" i="3" s="1"/>
  <c r="L799" i="3"/>
  <c r="J799" i="3"/>
  <c r="L765" i="3"/>
  <c r="F777" i="3"/>
  <c r="H777" i="3" s="1"/>
  <c r="H778" i="3" s="1"/>
  <c r="H779" i="3" s="1"/>
  <c r="H780" i="3" s="1"/>
  <c r="H781" i="3" s="1"/>
  <c r="H782" i="3" s="1"/>
  <c r="H783" i="3" s="1"/>
  <c r="H784" i="3" s="1"/>
  <c r="H785" i="3" s="1"/>
  <c r="H786" i="3" s="1"/>
  <c r="H787" i="3" s="1"/>
  <c r="H788" i="3" s="1"/>
  <c r="L645" i="3" l="1"/>
  <c r="D197" i="313" s="1"/>
  <c r="F197" i="313" s="1"/>
  <c r="G152" i="313" s="1"/>
  <c r="A226" i="313"/>
  <c r="D226" i="313"/>
  <c r="F226" i="313" s="1"/>
  <c r="C226" i="313"/>
  <c r="B226" i="313"/>
  <c r="D230" i="313"/>
  <c r="C230" i="313"/>
  <c r="B230" i="313"/>
  <c r="A230" i="313"/>
  <c r="E802" i="3"/>
  <c r="E803" i="3" s="1"/>
  <c r="E804" i="3" s="1"/>
  <c r="E805" i="3" s="1"/>
  <c r="F801" i="3"/>
  <c r="F802" i="3" s="1"/>
  <c r="F803" i="3" s="1"/>
  <c r="F804" i="3" s="1"/>
  <c r="F805" i="3" s="1"/>
  <c r="E806" i="3"/>
  <c r="D807" i="3"/>
  <c r="D808" i="3" s="1"/>
  <c r="F778" i="3"/>
  <c r="F779" i="3" s="1"/>
  <c r="F780" i="3" s="1"/>
  <c r="F781" i="3" s="1"/>
  <c r="F782" i="3" s="1"/>
  <c r="F783" i="3" s="1"/>
  <c r="F784" i="3" s="1"/>
  <c r="F785" i="3" s="1"/>
  <c r="F786" i="3" s="1"/>
  <c r="F787" i="3" s="1"/>
  <c r="F788" i="3" s="1"/>
  <c r="G777" i="3"/>
  <c r="G778" i="3" s="1"/>
  <c r="G779" i="3" s="1"/>
  <c r="G780" i="3" s="1"/>
  <c r="G781" i="3" s="1"/>
  <c r="G782" i="3" s="1"/>
  <c r="G783" i="3" s="1"/>
  <c r="G784" i="3" s="1"/>
  <c r="G785" i="3" s="1"/>
  <c r="G786" i="3" s="1"/>
  <c r="G787" i="3" s="1"/>
  <c r="G788" i="3" s="1"/>
  <c r="J777" i="3"/>
  <c r="B197" i="313" l="1"/>
  <c r="C197" i="313"/>
  <c r="A197" i="313"/>
  <c r="D809" i="3"/>
  <c r="D810" i="3" s="1"/>
  <c r="D811" i="3" s="1"/>
  <c r="D812" i="3" s="1"/>
  <c r="D813" i="3" s="1"/>
  <c r="H801" i="3"/>
  <c r="H802" i="3" s="1"/>
  <c r="H803" i="3" s="1"/>
  <c r="H804" i="3" s="1"/>
  <c r="H805" i="3" s="1"/>
  <c r="J801" i="3"/>
  <c r="E807" i="3"/>
  <c r="E808" i="3" s="1"/>
  <c r="E809" i="3" s="1"/>
  <c r="E810" i="3" s="1"/>
  <c r="E811" i="3" s="1"/>
  <c r="E812" i="3" s="1"/>
  <c r="E813" i="3" s="1"/>
  <c r="G813" i="3" s="1"/>
  <c r="G814" i="3" s="1"/>
  <c r="F806" i="3"/>
  <c r="D814" i="3"/>
  <c r="D815" i="3" s="1"/>
  <c r="G801" i="3"/>
  <c r="F789" i="3"/>
  <c r="G789" i="3" s="1"/>
  <c r="G790" i="3" s="1"/>
  <c r="G791" i="3" s="1"/>
  <c r="G792" i="3" s="1"/>
  <c r="G793" i="3" s="1"/>
  <c r="L777" i="3"/>
  <c r="D227" i="313" l="1"/>
  <c r="F227" i="313" s="1"/>
  <c r="C227" i="313"/>
  <c r="B227" i="313"/>
  <c r="A227" i="313"/>
  <c r="H813" i="3"/>
  <c r="H814" i="3" s="1"/>
  <c r="F813" i="3"/>
  <c r="F814" i="3" s="1"/>
  <c r="E814" i="3"/>
  <c r="J806" i="3"/>
  <c r="G806" i="3"/>
  <c r="F807" i="3"/>
  <c r="F808" i="3" s="1"/>
  <c r="F809" i="3" s="1"/>
  <c r="F810" i="3" s="1"/>
  <c r="F811" i="3" s="1"/>
  <c r="F812" i="3" s="1"/>
  <c r="H806" i="3"/>
  <c r="H807" i="3" s="1"/>
  <c r="L801" i="3"/>
  <c r="G802" i="3"/>
  <c r="G803" i="3" s="1"/>
  <c r="G804" i="3" s="1"/>
  <c r="G805" i="3" s="1"/>
  <c r="D816" i="3"/>
  <c r="D817" i="3" s="1"/>
  <c r="E815" i="3"/>
  <c r="J813" i="3"/>
  <c r="F790" i="3"/>
  <c r="F791" i="3" s="1"/>
  <c r="F792" i="3" s="1"/>
  <c r="F793" i="3" s="1"/>
  <c r="H789" i="3"/>
  <c r="H790" i="3" s="1"/>
  <c r="H791" i="3" s="1"/>
  <c r="H792" i="3" s="1"/>
  <c r="H793" i="3" s="1"/>
  <c r="J789" i="3"/>
  <c r="A231" i="313" l="1"/>
  <c r="B231" i="313"/>
  <c r="C231" i="313"/>
  <c r="D231" i="313"/>
  <c r="F231" i="313" s="1"/>
  <c r="L813" i="3"/>
  <c r="D818" i="3"/>
  <c r="D819" i="3" s="1"/>
  <c r="D820" i="3" s="1"/>
  <c r="D821" i="3" s="1"/>
  <c r="D822" i="3" s="1"/>
  <c r="D823" i="3" s="1"/>
  <c r="D824" i="3" s="1"/>
  <c r="L806" i="3"/>
  <c r="G807" i="3"/>
  <c r="G808" i="3" s="1"/>
  <c r="G809" i="3" s="1"/>
  <c r="G810" i="3" s="1"/>
  <c r="G811" i="3" s="1"/>
  <c r="G812" i="3" s="1"/>
  <c r="E816" i="3"/>
  <c r="E817" i="3" s="1"/>
  <c r="F815" i="3"/>
  <c r="H815" i="3" s="1"/>
  <c r="H816" i="3" s="1"/>
  <c r="L789" i="3"/>
  <c r="F794" i="3"/>
  <c r="G794" i="3" s="1"/>
  <c r="G795" i="3" s="1"/>
  <c r="G796" i="3" s="1"/>
  <c r="G797" i="3" s="1"/>
  <c r="G798" i="3" s="1"/>
  <c r="B234" i="313" l="1"/>
  <c r="A234" i="313"/>
  <c r="C234" i="313"/>
  <c r="D234" i="313"/>
  <c r="B232" i="313"/>
  <c r="D232" i="313"/>
  <c r="C232" i="313"/>
  <c r="A232" i="313"/>
  <c r="D228" i="313"/>
  <c r="F228" i="313" s="1"/>
  <c r="C228" i="313"/>
  <c r="B228" i="313"/>
  <c r="A228" i="313"/>
  <c r="J808" i="3"/>
  <c r="H808" i="3"/>
  <c r="H809" i="3" s="1"/>
  <c r="H810" i="3" s="1"/>
  <c r="H811" i="3" s="1"/>
  <c r="H812" i="3" s="1"/>
  <c r="J794" i="3"/>
  <c r="J815" i="3"/>
  <c r="E818" i="3"/>
  <c r="E819" i="3" s="1"/>
  <c r="E820" i="3" s="1"/>
  <c r="E821" i="3" s="1"/>
  <c r="E822" i="3" s="1"/>
  <c r="E823" i="3" s="1"/>
  <c r="E824" i="3" s="1"/>
  <c r="E825" i="3" s="1"/>
  <c r="E826" i="3" s="1"/>
  <c r="E827" i="3" s="1"/>
  <c r="E828" i="3" s="1"/>
  <c r="G815" i="3"/>
  <c r="F816" i="3"/>
  <c r="F817" i="3" s="1"/>
  <c r="D825" i="3"/>
  <c r="D826" i="3" s="1"/>
  <c r="D827" i="3" s="1"/>
  <c r="D828" i="3" s="1"/>
  <c r="D829" i="3" s="1"/>
  <c r="F795" i="3"/>
  <c r="F796" i="3" s="1"/>
  <c r="F797" i="3" s="1"/>
  <c r="F798" i="3" s="1"/>
  <c r="H794" i="3"/>
  <c r="H795" i="3" s="1"/>
  <c r="H796" i="3" s="1"/>
  <c r="H797" i="3" s="1"/>
  <c r="H798" i="3" s="1"/>
  <c r="L808" i="3" l="1"/>
  <c r="F818" i="3"/>
  <c r="F819" i="3" s="1"/>
  <c r="F820" i="3" s="1"/>
  <c r="F821" i="3" s="1"/>
  <c r="F822" i="3" s="1"/>
  <c r="F823" i="3" s="1"/>
  <c r="E829" i="3"/>
  <c r="D830" i="3"/>
  <c r="D831" i="3" s="1"/>
  <c r="G816" i="3"/>
  <c r="G817" i="3" s="1"/>
  <c r="L815" i="3"/>
  <c r="F824" i="3"/>
  <c r="L794" i="3"/>
  <c r="D229" i="313" l="1"/>
  <c r="F229" i="313" s="1"/>
  <c r="G219" i="313" s="1"/>
  <c r="C229" i="313"/>
  <c r="B229" i="313"/>
  <c r="A229" i="313"/>
  <c r="D235" i="313"/>
  <c r="C235" i="313"/>
  <c r="A235" i="313"/>
  <c r="B235" i="313"/>
  <c r="C233" i="313"/>
  <c r="B233" i="313"/>
  <c r="A233" i="313"/>
  <c r="D233" i="313"/>
  <c r="F233" i="313" s="1"/>
  <c r="G230" i="313" s="1"/>
  <c r="G818" i="3"/>
  <c r="G819" i="3" s="1"/>
  <c r="G820" i="3" s="1"/>
  <c r="G821" i="3" s="1"/>
  <c r="G822" i="3" s="1"/>
  <c r="G823" i="3" s="1"/>
  <c r="J817" i="3"/>
  <c r="H817" i="3"/>
  <c r="H818" i="3" s="1"/>
  <c r="H819" i="3" s="1"/>
  <c r="H820" i="3" s="1"/>
  <c r="H821" i="3" s="1"/>
  <c r="H822" i="3" s="1"/>
  <c r="H823" i="3" s="1"/>
  <c r="E830" i="3"/>
  <c r="E831" i="3" s="1"/>
  <c r="G829" i="3"/>
  <c r="G830" i="3" s="1"/>
  <c r="J829" i="3"/>
  <c r="H829" i="3"/>
  <c r="H830" i="3" s="1"/>
  <c r="F829" i="3"/>
  <c r="D832" i="3"/>
  <c r="F825" i="3"/>
  <c r="F826" i="3" s="1"/>
  <c r="F827" i="3" s="1"/>
  <c r="F828" i="3" s="1"/>
  <c r="G824" i="3"/>
  <c r="G825" i="3" s="1"/>
  <c r="G826" i="3" s="1"/>
  <c r="G827" i="3" s="1"/>
  <c r="G828" i="3" s="1"/>
  <c r="L817" i="3" l="1"/>
  <c r="D833" i="3"/>
  <c r="D834" i="3" s="1"/>
  <c r="H824" i="3"/>
  <c r="H825" i="3" s="1"/>
  <c r="H826" i="3" s="1"/>
  <c r="H827" i="3" s="1"/>
  <c r="H828" i="3" s="1"/>
  <c r="E832" i="3"/>
  <c r="E833" i="3" s="1"/>
  <c r="D835" i="3"/>
  <c r="E834" i="3"/>
  <c r="F830" i="3"/>
  <c r="L829" i="3"/>
  <c r="L824" i="3"/>
  <c r="J824" i="3"/>
  <c r="D237" i="313" l="1"/>
  <c r="F237" i="313" s="1"/>
  <c r="C237" i="313"/>
  <c r="B237" i="313"/>
  <c r="A237" i="313"/>
  <c r="B238" i="313"/>
  <c r="A238" i="313"/>
  <c r="D238" i="313"/>
  <c r="C238" i="313"/>
  <c r="C236" i="313"/>
  <c r="D236" i="313"/>
  <c r="F236" i="313" s="1"/>
  <c r="B236" i="313"/>
  <c r="A236" i="313"/>
  <c r="D836" i="3"/>
  <c r="D837" i="3" s="1"/>
  <c r="D838" i="3"/>
  <c r="D839" i="3" s="1"/>
  <c r="E835" i="3"/>
  <c r="E836" i="3" s="1"/>
  <c r="E837" i="3" s="1"/>
  <c r="F831" i="3"/>
  <c r="H831" i="3" s="1"/>
  <c r="E838" i="3" l="1"/>
  <c r="H837" i="3"/>
  <c r="H838" i="3" s="1"/>
  <c r="G837" i="3"/>
  <c r="G838" i="3" s="1"/>
  <c r="J837" i="3"/>
  <c r="F837" i="3"/>
  <c r="F838" i="3" s="1"/>
  <c r="G831" i="3"/>
  <c r="E839" i="3"/>
  <c r="D840" i="3"/>
  <c r="F832" i="3"/>
  <c r="J831" i="3"/>
  <c r="F833" i="3" l="1"/>
  <c r="G832" i="3"/>
  <c r="G833" i="3" s="1"/>
  <c r="L831" i="3"/>
  <c r="E840" i="3"/>
  <c r="F839" i="3"/>
  <c r="J839" i="3" s="1"/>
  <c r="F834" i="3"/>
  <c r="L837" i="3"/>
  <c r="D243" i="313" l="1"/>
  <c r="C243" i="313"/>
  <c r="B243" i="313"/>
  <c r="A243" i="313"/>
  <c r="B239" i="313"/>
  <c r="C239" i="313"/>
  <c r="D239" i="313"/>
  <c r="A239" i="313"/>
  <c r="H832" i="3"/>
  <c r="H833" i="3" s="1"/>
  <c r="J832" i="3"/>
  <c r="H834" i="3"/>
  <c r="F835" i="3"/>
  <c r="J834" i="3"/>
  <c r="G834" i="3"/>
  <c r="F840" i="3"/>
  <c r="G839" i="3"/>
  <c r="G840" i="3" s="1"/>
  <c r="H839" i="3"/>
  <c r="H840" i="3" s="1"/>
  <c r="G835" i="3" l="1"/>
  <c r="G836" i="3" s="1"/>
  <c r="F836" i="3"/>
  <c r="J835" i="3"/>
  <c r="H835" i="3"/>
  <c r="H836" i="3" s="1"/>
  <c r="L832" i="3"/>
  <c r="L834" i="3"/>
  <c r="L839" i="3"/>
  <c r="D241" i="313" l="1"/>
  <c r="C241" i="313"/>
  <c r="A241" i="313"/>
  <c r="B241" i="313"/>
  <c r="D244" i="313"/>
  <c r="F244" i="313" s="1"/>
  <c r="C244" i="313"/>
  <c r="A244" i="313"/>
  <c r="C240" i="313"/>
  <c r="B240" i="313"/>
  <c r="A240" i="313"/>
  <c r="D240" i="313"/>
  <c r="L835" i="3"/>
  <c r="D242" i="313" l="1"/>
  <c r="F242" i="313" s="1"/>
  <c r="G25" i="313" s="1"/>
  <c r="C242" i="313"/>
  <c r="B242" i="313"/>
  <c r="A242" i="313"/>
  <c r="G243" i="3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Luís Barroso</author>
  </authors>
  <commentList>
    <comment ref="D22" authorId="0" shapeId="0" xr:uid="{00000000-0006-0000-0000-000001000000}">
      <text>
        <r>
          <rPr>
            <b/>
            <sz val="8"/>
            <color indexed="81"/>
            <rFont val="Tahoma"/>
            <family val="2"/>
          </rPr>
          <t>Luís Barroso:</t>
        </r>
        <r>
          <rPr>
            <sz val="8"/>
            <color indexed="81"/>
            <rFont val="Tahoma"/>
            <family val="2"/>
          </rPr>
          <t xml:space="preserve">
Inserir nº do Capítulo Inicial
0 = Capítulo 1</t>
        </r>
      </text>
    </comment>
  </commentList>
</comments>
</file>

<file path=xl/sharedStrings.xml><?xml version="1.0" encoding="utf-8"?>
<sst xmlns="http://schemas.openxmlformats.org/spreadsheetml/2006/main" count="1132" uniqueCount="422">
  <si>
    <t>Volume</t>
  </si>
  <si>
    <t>un.</t>
  </si>
  <si>
    <t>MEDIÇÕES</t>
  </si>
  <si>
    <t>Quant.</t>
  </si>
  <si>
    <t>m2</t>
  </si>
  <si>
    <t>Un.</t>
  </si>
  <si>
    <t>vg</t>
  </si>
  <si>
    <t>un</t>
  </si>
  <si>
    <t>NOTAS PRELIMINARES</t>
  </si>
  <si>
    <t>A</t>
  </si>
  <si>
    <t>B</t>
  </si>
  <si>
    <t>C</t>
  </si>
  <si>
    <t>D</t>
  </si>
  <si>
    <t>E</t>
  </si>
  <si>
    <t>F</t>
  </si>
  <si>
    <t>G</t>
  </si>
  <si>
    <t>ml</t>
  </si>
  <si>
    <t>nível</t>
  </si>
  <si>
    <t>erro</t>
  </si>
  <si>
    <t>capítulo</t>
  </si>
  <si>
    <t>sub-capítulos</t>
  </si>
  <si>
    <t>entradas</t>
  </si>
  <si>
    <t>TOTAL</t>
  </si>
  <si>
    <t>Paredes CF60 - Zona secas</t>
  </si>
  <si>
    <t>Paredes CF60 - Zona secas vs Humidas</t>
  </si>
  <si>
    <t>Portas iguais existentes com bandeira</t>
  </si>
  <si>
    <t>Piso 3</t>
  </si>
  <si>
    <t>Piso 4</t>
  </si>
  <si>
    <t xml:space="preserve"> </t>
  </si>
  <si>
    <t>m3</t>
  </si>
  <si>
    <t/>
  </si>
  <si>
    <t>ARCHITECTURE ET AMÉNAGEMENT ÉXTÉRIEURS</t>
  </si>
  <si>
    <t>INSTALLATION DE CHANTIER</t>
  </si>
  <si>
    <t>TRAVAUX PRÉPARATIFS</t>
  </si>
  <si>
    <t>TRAVAUX FINAUX</t>
  </si>
  <si>
    <t>Le présent document ne constitue pas une description exhaustive des conditions dans lesquelles les travaux et fournitures doivent être réalisés et doit être lu conjointement avec les parties écrites et dessinées composant ce projet.</t>
  </si>
  <si>
    <t>La numérotation des articles correspondant aux travaux et fournitures à réaliser peut ne pas correspondre à la numérotation présentée dans le cahier des charges, de sorte qu'il convient de les faire correspondre à la description et à la nature des travaux et fournitures.</t>
  </si>
  <si>
    <t>Toutes les dénominations et marques commerciales mentionnées dans les documents de projet servent uniquement à définir le niveau de qualité, de finition et la gamme de matériaux requis pour l'ouvrage en question, étant entendu que d'autres de type identique ou équivalent sont possibles, à condition d'être approuvés par le Maître d'Ouvrage et/ou le Concepteur.</t>
  </si>
  <si>
    <t>Les prix unitaires comprennent tous les travaux préliminaires et préparatoires, les matériaux, accessoires, équipements, ou autres, à appliquer, installer ou exécuter, pour autant qu'ils soient indiqués dans les spécifications techniques du matériel, par le fabricant, son représentant légal ou que les règles de l'art l'exigent, ainsi que tous les travaux de nettoyage, l'enlèvement et le transport des DEEE vers une décharge légale et autorisée et les taxes de décharge éventuelles.</t>
  </si>
  <si>
    <t xml:space="preserve">Les quantités indiquées ont été calculées par approximation, car il n'y a pas assez d'éléments pour leur relevé correct, étant nécessaire de les vérifier dans les phases suivantes du projet.  </t>
  </si>
  <si>
    <t>Tous les projets étaient basés sur une enquête fournie par le maître d'ouvrage, qui doit être confirmée. Tous les frais et coûts liés à l'adaptation des projets à la situation réelle sur place sont considérés comme des travaux supplémentaires.</t>
  </si>
  <si>
    <t>Tous les équipements/accessoires nécessaires à l'installation sont considérés comme inclus, même s'ils ne sont pas explicitement indiqués, de sorte qu'elle est considérée comme prête à fonctionner.</t>
  </si>
  <si>
    <t>Ceramico novo Padre Parede Destaque</t>
  </si>
  <si>
    <t>Pavimento Madeira Novo PV3</t>
  </si>
  <si>
    <t>DÉMOLITION - PHASE 1</t>
  </si>
  <si>
    <t>Ceramicos a serem retirados e recolocados</t>
  </si>
  <si>
    <t>Escadaria Exterior Principal</t>
  </si>
  <si>
    <t>Area de de diferença calçadas e escadas novas</t>
  </si>
  <si>
    <t>Portas para o "lixo"</t>
  </si>
  <si>
    <t>MAÇONNERIE ET CLOISONS DE SÉPARATION - PHASE 1</t>
  </si>
  <si>
    <t>REVÊTEMENT DE MURS - PHASE 1</t>
  </si>
  <si>
    <t>REVÊTEMENT DE SOL ET PLINTHES - PHASE 1</t>
  </si>
  <si>
    <t>REVÊTEMENT DE PLAFOND - PHASE 1</t>
  </si>
  <si>
    <t>MÉTALLERIE - PHASE 1</t>
  </si>
  <si>
    <t>MENUISERIE  INTÉRIEURE - PHASE 1</t>
  </si>
  <si>
    <t>ÉQUIPEMENTS SANITAIRES - PHASE 1</t>
  </si>
  <si>
    <t>DÉMOLITION - PHASE 2</t>
  </si>
  <si>
    <t>MAÇONNERIE ET CLOISONS DE SÉPARATION - PHASE 2</t>
  </si>
  <si>
    <t>REVÊTEMENT DE MURS - PHASE 2</t>
  </si>
  <si>
    <t>REVÊTEMENT DE SOL ET PLINTHES - PHASE 2</t>
  </si>
  <si>
    <t>REVÊTEMENT DE PLAFOND - PHASE 2</t>
  </si>
  <si>
    <t>MAÇONNERIE (PIERRE) - PHASE 2</t>
  </si>
  <si>
    <t>MÉTALLERIE - PHASE 2</t>
  </si>
  <si>
    <t>DIVERS - PHASE 2</t>
  </si>
  <si>
    <t>Parede Alvenaria PA2</t>
  </si>
  <si>
    <t>Ceramicos a serem retirados e recolocados (3 paredes no total)</t>
  </si>
  <si>
    <t>V06</t>
  </si>
  <si>
    <t>V03</t>
  </si>
  <si>
    <t>V05</t>
  </si>
  <si>
    <t>V09</t>
  </si>
  <si>
    <t>V02</t>
  </si>
  <si>
    <t>V04</t>
  </si>
  <si>
    <t>As paredes de gesso cartonado não levam estuque</t>
  </si>
  <si>
    <t>Ceramico novo IS Padre</t>
  </si>
  <si>
    <t>1.04 - IS</t>
  </si>
  <si>
    <t>3.03 - IS</t>
  </si>
  <si>
    <t>3.04 - IS</t>
  </si>
  <si>
    <t>4.01 - IS</t>
  </si>
  <si>
    <t>portas entrada</t>
  </si>
  <si>
    <t>portas IS piso 3</t>
  </si>
  <si>
    <t>Porta igual à existente - cobertura</t>
  </si>
  <si>
    <t>Porta existente grande salao</t>
  </si>
  <si>
    <t>Porta existente desenfumagem</t>
  </si>
  <si>
    <t>Vão existente desenfumagem</t>
  </si>
  <si>
    <t>Porta existentes, só pintura</t>
  </si>
  <si>
    <t>Instalação Sanitária Tipo 3</t>
  </si>
  <si>
    <t>São colocados em todos os fenólicos e na parede das I.S.s do Piso 3</t>
  </si>
  <si>
    <t>Instalação Sanitária Tipo 2</t>
  </si>
  <si>
    <t>Instalação Sanitária Tipo 2 - Padre</t>
  </si>
  <si>
    <t>Instalação Sanitária Tipo 1</t>
  </si>
  <si>
    <t>FICHEIRO DA LEONOR</t>
  </si>
  <si>
    <t>VE07</t>
  </si>
  <si>
    <t>a verificar a necessidade</t>
  </si>
  <si>
    <t>Patio</t>
  </si>
  <si>
    <t>Corrimão Escadas Pátio</t>
  </si>
  <si>
    <t>DIVERS - PHASE 1</t>
  </si>
  <si>
    <t>MAÇONNERIE (PIERRE) - PHASE 1</t>
  </si>
  <si>
    <t>MÉTRÉ BÂTIMENT</t>
  </si>
  <si>
    <t>MÉTRÉS DESCRIPTIFS</t>
  </si>
  <si>
    <t>Article</t>
  </si>
  <si>
    <t>Description des travaux</t>
  </si>
  <si>
    <t>Prix Unitaire</t>
  </si>
  <si>
    <t>Prix Total Article</t>
  </si>
  <si>
    <t>Prix Total Chapitre</t>
  </si>
  <si>
    <t>Parties</t>
  </si>
  <si>
    <t>Dimensions</t>
  </si>
  <si>
    <t>Largeur</t>
  </si>
  <si>
    <t>Long.</t>
  </si>
  <si>
    <t>Hauteur</t>
  </si>
  <si>
    <t>Quantités</t>
  </si>
  <si>
    <t>Partielles</t>
  </si>
  <si>
    <t>Totales</t>
  </si>
  <si>
    <t>Projet d'Exécution</t>
  </si>
  <si>
    <t>AMBASSADE DE FRANCE</t>
  </si>
  <si>
    <t>RÉHABILITATION ET TRANSFORMATION D'INTÉRIEURS - Église São Luís dos Franceses - Lisbonne</t>
  </si>
  <si>
    <t>Surface</t>
  </si>
  <si>
    <t>Sous-total</t>
  </si>
  <si>
    <t>Montage, entretien, location et démontage du chantier, y compris les échafaudages, les plates-formes élévatrices, le bardage, la signalisation des travaux, la fourniture et la mise en place de clôtures, les installations pour les travailleurs de surveillance et le personnel, l'approvisionnement en électricité, l'eau potable, l'installation téléphonique, le remplacement de tous les matériaux et/ou travaux endommagés et le nettoyage final des travaux, y compris les travaux de soutien à la construction civile, le tout conformément au projet de chantier, à la législation applicable, aux dessins et aux spécifications des différents cahiers des charges.</t>
  </si>
  <si>
    <t>Mise en œuvre du plan de santé et de sécurité sur le chantier, y compris les ressources humaines, les matériaux, les travaux et les équipements nécessaires.</t>
  </si>
  <si>
    <t>Mise en œuvre du Plan de prévention et de gestion des déchets de construction et de démolition (PPGRCD) conformément au décret-loi nº 46/2008 et comme indiqué dans le projet, son adaptation continue à la réalité des travaux, en particulier la rectification des quantités et de la classification des déchets obtenus, leur enregistrement et la fourniture à l'organisme de contrôle des preuves exigées par la loi.</t>
  </si>
  <si>
    <t>Réaliser tous les travaux de rétablissement, par le biais de travaux provisoires, de tous les services, servitudes qui doivent être modifiés ou détruits pour l'exécution des travaux.</t>
  </si>
  <si>
    <t>Évaluations, rapports, certifications et frais correspondants, conformément aux indications contenues dans le permis de construire, pour la délivrance des certificats d'infrastructure définitifs par les autorités chargées de l'octroi des licences.</t>
  </si>
  <si>
    <t>Essais de tous les matériaux et équipements, essais de sécheresse, désinfection des systèmes.</t>
  </si>
  <si>
    <t>Engagement et exécution des travaux d'archéologie, de conservation et de restauration, qui doivent être réalisés conformément aux techniques indiquées dans le rapport préliminaire d'archéologie, de conservation et de restauration, et sous le contrôle permanent d'un technicien de la conservation et de la restauration et d'un archéologue, ainsi que rédaction des documents nécessaires à présenter aux autorités.</t>
  </si>
  <si>
    <t>Enlèvement et remplacement par des matériaux équivalents de tous les éléments contenant de l'amiante dans le bâtiment par une entreprise certifiée, selon les techniques indiquées dans le rapport d'inspection de l'amiante (RAAT), y compris les travaux de construction civile annexes, les matériaux et tous les travaux et finitions nécessaires, ainsi que le transport jusqu'à un centre de fuites autorisé et certifié.</t>
  </si>
  <si>
    <t>Développement et fourniture de la compilation technique de l'ouvrage conformément à la législation en vigueur.</t>
  </si>
  <si>
    <t>Fourniture des toiles et croquis définitifs des travaux réalisés dans toutes les spécialités, sous forme de copie et sous forme informatisée.</t>
  </si>
  <si>
    <t>Nettoyage général et final des travaux conformément au cahier des charges.</t>
  </si>
  <si>
    <t>Revêtements</t>
  </si>
  <si>
    <t>Enlèvement soigneux du revêtement mural existant en céramique, y compris le nettoyage, la conservation et l'enlèvement du mortier existant, et le stockage en vue d'une application ultérieure conformément aux dessins.</t>
  </si>
  <si>
    <r>
      <t>3</t>
    </r>
    <r>
      <rPr>
        <vertAlign val="superscript"/>
        <sz val="8"/>
        <color rgb="FF000000"/>
        <rFont val="Arial"/>
        <family val="2"/>
      </rPr>
      <t>ème</t>
    </r>
    <r>
      <rPr>
        <sz val="8"/>
        <color rgb="FF000000"/>
        <rFont val="Arial"/>
        <family val="2"/>
      </rPr>
      <t xml:space="preserve"> étage</t>
    </r>
  </si>
  <si>
    <t>Salle de bain (Céramique Flor de lis)</t>
  </si>
  <si>
    <t>Enlèvement minutieux du revêtement mural existant, y compris le stockage pour le verseur autorisé, conformément aux dessins.</t>
  </si>
  <si>
    <r>
      <t>0</t>
    </r>
    <r>
      <rPr>
        <vertAlign val="superscript"/>
        <sz val="8"/>
        <color rgb="FF000000"/>
        <rFont val="Arial"/>
        <family val="2"/>
      </rPr>
      <t>ème</t>
    </r>
    <r>
      <rPr>
        <sz val="8"/>
        <color rgb="FF000000"/>
        <rFont val="Arial"/>
        <family val="2"/>
      </rPr>
      <t xml:space="preserve"> étage</t>
    </r>
  </si>
  <si>
    <t>Sacristie</t>
  </si>
  <si>
    <r>
      <t>1</t>
    </r>
    <r>
      <rPr>
        <vertAlign val="superscript"/>
        <sz val="8"/>
        <color rgb="FF000000"/>
        <rFont val="Arial"/>
        <family val="2"/>
      </rPr>
      <t>ère</t>
    </r>
    <r>
      <rPr>
        <sz val="8"/>
        <color rgb="FF000000"/>
        <rFont val="Arial"/>
        <family val="2"/>
      </rPr>
      <t xml:space="preserve"> étage</t>
    </r>
  </si>
  <si>
    <t>Salle de bain</t>
  </si>
  <si>
    <t>Dépose soignée des plafonds existants, y compris la dépose à l'aide d'un coulissier agréé, selon les plans.</t>
  </si>
  <si>
    <t>0.05 - Sacristie</t>
  </si>
  <si>
    <t>1.01 - Circulation</t>
  </si>
  <si>
    <t>1.02 - Circulation</t>
  </si>
  <si>
    <t>1.03 - Rangement</t>
  </si>
  <si>
    <r>
      <t>2</t>
    </r>
    <r>
      <rPr>
        <vertAlign val="superscript"/>
        <sz val="8"/>
        <color rgb="FF000000"/>
        <rFont val="Arial"/>
        <family val="2"/>
      </rPr>
      <t>ème</t>
    </r>
    <r>
      <rPr>
        <sz val="8"/>
        <color rgb="FF000000"/>
        <rFont val="Arial"/>
        <family val="2"/>
      </rPr>
      <t xml:space="preserve"> étage</t>
    </r>
  </si>
  <si>
    <t>2.01 - Circulations</t>
  </si>
  <si>
    <t>2.02 - Circulations</t>
  </si>
  <si>
    <t>2.03 - Salon</t>
  </si>
  <si>
    <t>3.01 - Circulation</t>
  </si>
  <si>
    <t>3.02 - Circulation</t>
  </si>
  <si>
    <t>3.05 - Grand salon</t>
  </si>
  <si>
    <r>
      <t>4</t>
    </r>
    <r>
      <rPr>
        <vertAlign val="superscript"/>
        <sz val="8"/>
        <color rgb="FF000000"/>
        <rFont val="Arial"/>
        <family val="2"/>
      </rPr>
      <t>ème</t>
    </r>
    <r>
      <rPr>
        <sz val="8"/>
        <color rgb="FF000000"/>
        <rFont val="Arial"/>
        <family val="2"/>
      </rPr>
      <t xml:space="preserve"> étage</t>
    </r>
  </si>
  <si>
    <t>4.02 - Salon</t>
  </si>
  <si>
    <r>
      <t>3-4</t>
    </r>
    <r>
      <rPr>
        <vertAlign val="superscript"/>
        <sz val="8"/>
        <color rgb="FF000000"/>
        <rFont val="Arial"/>
        <family val="2"/>
      </rPr>
      <t>ème</t>
    </r>
    <r>
      <rPr>
        <sz val="8"/>
        <color rgb="FF000000"/>
        <rFont val="Arial"/>
        <family val="2"/>
      </rPr>
      <t xml:space="preserve"> étage</t>
    </r>
  </si>
  <si>
    <t>4.02 - Circulation</t>
  </si>
  <si>
    <t>Ouvertures et portes</t>
  </si>
  <si>
    <t>Enlèvement soigneux des portes simples existantes en vue d'une application ultérieure, y compris l'espace de rangement selon les dessins.</t>
  </si>
  <si>
    <t>Enlèvement soigneux des portes à deux battants existantes en vue d'une application ultérieure, y compris l'espace de stockage selon les dessins.</t>
  </si>
  <si>
    <t>Démontage soigneux des portes conformément aux dessins, y compris le dépôt auprès d'un verseur autorisé et conformément aux dessins.</t>
  </si>
  <si>
    <t>Équipement sanitaire</t>
  </si>
  <si>
    <t>Dépose des lavabos existants par tous moyens, y compris les plans de travail et les cuves de coulée autorisées, conformément aux plans.</t>
  </si>
  <si>
    <t>Dépose par tous moyens des toilettes et bidets existants, y compris les réservoirs autorisés et conformément aux plans.</t>
  </si>
  <si>
    <t>Dépose par tous moyens des baignoires existantes, y compris les cloisons et la dépose au niveau du déversoir autorisé et conformément aux plans.</t>
  </si>
  <si>
    <t>Dépose par tous moyens des bacs à douche existants, y compris les cloisons et dépôt auprès d'un vidangeur agréé et conformément aux plans.</t>
  </si>
  <si>
    <t>Fourniture et pose de cloisons en plaques de plâtre Knauf à double structure de 70 mm et isolation en laine de roche de 40 Kg/m3, épaisseur 60 mm, y compris finitions, fixations, ailettes, étanchéité sur les parois en contact direct avec l'eau, matériaux et tous travaux conformément aux plans d'exécution (pose depuis le haut de la cloison jusqu'à la dalle).</t>
  </si>
  <si>
    <t>Fourniture et pose de 2 plaques de plâtre Knauf STD de 12,5 mm sur une face extérieure et de 2 plaques de plâtre Knauf STD de 12,5 mm sur l'autre, y compris le jeu de barres prêt à recevoir les finitions et la certification CF60' (pose du haut du mur jusqu'à la dalle) - PAR3</t>
  </si>
  <si>
    <t>Fourniture et pose de 2 plaques de plâtre Knauf Drystar de 12,5 mm sur une des faces extérieures, et de 2 plaques de plâtre Knauf Drystar de 12,5 mm sur l'autre, y compris jeu de barres prêt à finir et certification CF60' (pose du haut du mur jusqu'à la dalle) - PAR4</t>
  </si>
  <si>
    <t xml:space="preserve">3.03 - Installation sanitaire </t>
  </si>
  <si>
    <t>Fourniture et pose de deux plaques de plâtre Knauf Drystar de 12,5 mm d'un côté et de deux plaques de plâtre Knauf H hydrofuge de 12,5 mm de l'autre côté, y compris un jeu de barres prêt à la finition et certification CF60' (pose du haut du mur jusqu'à la dalle) - PAR5</t>
  </si>
  <si>
    <t>4.01 - Installation sanitaire</t>
  </si>
  <si>
    <t>Fourniture et pose de cloisons en plaques de plâtre Knauf avec une structure de 70 mm et une isolation en laine de roche de 40 Kg/m3 d'une épaisseur de 60 mm, y compris les finitions, les fixations, les ailettes, l'étanchéité sur les parois en contact direct avec l'eau, les matériaux et tous les travaux conformément aux plans du projet (pose depuis le haut de la cloison jusqu'à la dalle).</t>
  </si>
  <si>
    <t>Fourniture et pose de deux plaques de plâtre Knauf STD de 12,5 mm sur les deux faces extérieures, y compris un jeu de barres prêt à recevoir les finitions et la certification CF60' (du haut du mur jusqu'à la dalle) - PAR6</t>
  </si>
  <si>
    <t>0.04 - Circulation (ouverture fermeture)</t>
  </si>
  <si>
    <t>1.02 - Circulation - Col de rideau</t>
  </si>
  <si>
    <t>2.02 - Circulation</t>
  </si>
  <si>
    <t>3.05- Circulation - Col de rideau</t>
  </si>
  <si>
    <t>Fourniture et pose de 2 plaques de plâtre Knauf STD de 12,5 mm sur une face et de 2 plaques de plâtre Knauf H hydrofuge de 12,5 mm sur l'autre face, y compris jeu de barres prêt à finir, bandes dans les zones de renfort et de raccordement à l'étanchéité, et certification CF60' (pose du haut du mur jusqu'à la dalle) - PAR7</t>
  </si>
  <si>
    <t>1.04 - Installation sanitaire</t>
  </si>
  <si>
    <t>Fourniture et pose de deux plaques de plâtre hydrofuge Knauf H de 12,5 mm sur les deux faces extérieures, y compris un jeu de barres prêt pour la finition et la certification CF60' (pose depuis le haut du mur jusqu'à la dalle) - PAR8</t>
  </si>
  <si>
    <t>Fourniture et pose de deux plaques de plâtre Knauf H hydrofuge de 12,5 mm sur une face et de deux plaques de plâtre Knauf Drystar de 12,5 mm sur l'autre face, y compris le jeu de barres prêt à recevoir la finition, les bandes dans les zones de renfort et de raccordement à l'étanchéité, et la certification CF60' (pose du haut du mur jusqu'à la dalle) - PAR9</t>
  </si>
  <si>
    <t>3.03 - Installation sanitaire</t>
  </si>
  <si>
    <t>Fourniture et pose de 2 plaques de plâtre Drystar Knauf de 12,5 mm d'un côté et de 2 plaques de plâtre Drystar Knauf de 12,5 mm de l'autre côté, y compris les niches, le jeu de barres prêt à être fini, les bandes dans les zones de renfort et de raccordement à l'étanchéité, et la certification CF60' (pose du haut du mur jusqu'à la dalle) - PAR10</t>
  </si>
  <si>
    <t>Fourniture et pose de 2 plaques de plâtre Knauf STD de 12,5 mm sur l'une des faces extérieures, y compris le jeu de barres prêt à finir, les bandes dans les zones de raccordement des armatures et l'étanchéité (pose du haut du mur jusqu'à la dalle) - PAR11</t>
  </si>
  <si>
    <t>Fourniture et pose de 2 plaques de plâtre Knauf DF ignifugées de 15 mm sur une des faces extérieures, y compris un jeu de barres prêt à finir, bandes dans les zones de raccordement des armatures et de l'étanchéité et certification CF60' (pose depuis le haut du mur jusqu'à la dalle) - PAR12</t>
  </si>
  <si>
    <t>Fourniture et pose de 2 plaques de plâtre Drystar Knauf de 12,5 mm sur l'une des faces extérieures, y compris les réservations, le jeu de barres prêt à être fini, les bandes dans les zones de raccordement de l'armature et l'étanchéité (pose depuis le haut du mur jusqu'à la dalle) - PAR13</t>
  </si>
  <si>
    <t>3.04 - IS Recteur</t>
  </si>
  <si>
    <t>Entretien et maintenance des revêtements en plâtre et stuc existants, y compris l'application occasionnelle de nouveaux revêtements dans les zones endommagées ou l'enlèvement du câblage existant, renforcés par un treillis en fibre de verre (estimation de 10% de la nouvelle surface) et prêts à être peints, ainsi que le nettoyage, la maintenance et l'entretien des carreaux de céramique sur les plinthes et les lambris existants (mesurés en projection horizontale) - PA5</t>
  </si>
  <si>
    <t>Porte VE07</t>
  </si>
  <si>
    <t>0.04 - Circulation</t>
  </si>
  <si>
    <t>Porte VE06</t>
  </si>
  <si>
    <t>Porte de la machine d'ascenseur</t>
  </si>
  <si>
    <t>0.03 - Circulation</t>
  </si>
  <si>
    <t>0.02 - Circulation</t>
  </si>
  <si>
    <t>Porte d'ascenseur</t>
  </si>
  <si>
    <t>Fenêtre extérieure</t>
  </si>
  <si>
    <t>0.01 - Hall d'entrée</t>
  </si>
  <si>
    <t>Porte V01</t>
  </si>
  <si>
    <t>Porte VE04</t>
  </si>
  <si>
    <t>Porte VE05</t>
  </si>
  <si>
    <t xml:space="preserve">Ouverture </t>
  </si>
  <si>
    <t>Porte VE09</t>
  </si>
  <si>
    <t>Ouverture extérieure</t>
  </si>
  <si>
    <t>2.01 - Circulation</t>
  </si>
  <si>
    <t>Fenêtre</t>
  </si>
  <si>
    <t>Ouverture de la fenêtre</t>
  </si>
  <si>
    <t>Ouverture</t>
  </si>
  <si>
    <t xml:space="preserve"> Fenêtre</t>
  </si>
  <si>
    <t>Porte VE02</t>
  </si>
  <si>
    <t>Escaliers</t>
  </si>
  <si>
    <r>
      <t>1</t>
    </r>
    <r>
      <rPr>
        <vertAlign val="superscript"/>
        <sz val="8"/>
        <color rgb="FF000000"/>
        <rFont val="Arial"/>
        <family val="2"/>
      </rPr>
      <t>ère</t>
    </r>
    <r>
      <rPr>
        <sz val="8"/>
        <color rgb="FF000000"/>
        <rFont val="Arial"/>
        <family val="2"/>
      </rPr>
      <t xml:space="preserve"> étage - 2</t>
    </r>
    <r>
      <rPr>
        <vertAlign val="superscript"/>
        <sz val="8"/>
        <color rgb="FF000000"/>
        <rFont val="Arial"/>
        <family val="2"/>
      </rPr>
      <t>ème</t>
    </r>
    <r>
      <rPr>
        <sz val="8"/>
        <color rgb="FF000000"/>
        <rFont val="Arial"/>
        <family val="2"/>
      </rPr>
      <t xml:space="preserve"> étage</t>
    </r>
  </si>
  <si>
    <r>
      <t>2</t>
    </r>
    <r>
      <rPr>
        <vertAlign val="superscript"/>
        <sz val="8"/>
        <color rgb="FF000000"/>
        <rFont val="Arial"/>
        <family val="2"/>
      </rPr>
      <t>ème</t>
    </r>
    <r>
      <rPr>
        <sz val="8"/>
        <color rgb="FF000000"/>
        <rFont val="Arial"/>
        <family val="2"/>
      </rPr>
      <t xml:space="preserve"> étage - 3</t>
    </r>
    <r>
      <rPr>
        <vertAlign val="superscript"/>
        <sz val="8"/>
        <color rgb="FF000000"/>
        <rFont val="Arial"/>
        <family val="2"/>
      </rPr>
      <t>ème</t>
    </r>
    <r>
      <rPr>
        <sz val="8"/>
        <color rgb="FF000000"/>
        <rFont val="Arial"/>
        <family val="2"/>
      </rPr>
      <t xml:space="preserve"> étage</t>
    </r>
  </si>
  <si>
    <r>
      <t>3</t>
    </r>
    <r>
      <rPr>
        <vertAlign val="superscript"/>
        <sz val="8"/>
        <color rgb="FF000000"/>
        <rFont val="Arial"/>
        <family val="2"/>
      </rPr>
      <t>ème</t>
    </r>
    <r>
      <rPr>
        <sz val="8"/>
        <color rgb="FF000000"/>
        <rFont val="Arial"/>
        <family val="2"/>
      </rPr>
      <t xml:space="preserve"> étage - 4</t>
    </r>
    <r>
      <rPr>
        <vertAlign val="superscript"/>
        <sz val="8"/>
        <color rgb="FF000000"/>
        <rFont val="Arial"/>
        <family val="2"/>
      </rPr>
      <t>ème</t>
    </r>
    <r>
      <rPr>
        <sz val="8"/>
        <color rgb="FF000000"/>
        <rFont val="Arial"/>
        <family val="2"/>
      </rPr>
      <t xml:space="preserve"> étage</t>
    </r>
  </si>
  <si>
    <t>Enduit stuqué avec base de plâtre à la chaux hydraulique naturelle, renforcé par un treillis en fibre de verre et prêt à être peint (mesuré en projection horizontale) - PA12</t>
  </si>
  <si>
    <t>Fourniture et pose de carreaux de céramique existants avec le motif de la fleur de lys, y compris l'enlèvement soigneux et la récupération des mêmes carreaux dans une autre pièce, et la reproduction de nouveaux carreaux (environ 70%) pour la pose, selon le plan de l'I.S., y compris les enduits intérieurs à base de chaux hydraulique si nécessaire, l'imperméabilisation des murs dans les zones de douche avec SIKA TOPSEAL, le jointoiement des joints, les accessoires, les matériaux et tous les travaux et les finitions nécessaires. - PA1</t>
  </si>
  <si>
    <t>3.04 - Installation sanitaire du Recteur</t>
  </si>
  <si>
    <t>Fourniture et pose de carreaux de céramique AZULCER ESSENTIAL à effet manuel, de couleur LIN BLANC, référence E37, 150x150 mm, ou de couleur similaire à la céramique existante, y compris les enduits intérieurs à base de chaux hydraulique si nécessaire, l'imperméabilisation des murs dans les zones de douche avec SIKA TOPSEAL, le jointoiement des joints, les accessoires, les matériaux et tous les travaux et finitions nécessaires. - PA2</t>
  </si>
  <si>
    <t>Porte V02</t>
  </si>
  <si>
    <t>Fourniture et pose de carreaux de céramique AZULCER ESSENTIAL à effet manuel, de couleur LIN BLANC, référence E37, 150x150 mm, ou d'une couleur similaire à celle des carreaux de céramique existants avec fleur de lys (PA1), y compris les enduits intérieurs à base de chaux hydraulique si nécessaire, l'imperméabilisation des murs dans les zones de douche avec SIKA TOPSEAL, le jointoiement des joints, les accessoires, les matériaux et tous les travaux et finitions nécessaires. - PA13</t>
  </si>
  <si>
    <t>Fourniture et pose de carreaux en grès cérame technique PAVIGRÉS, série ILLUSIVE, dans le coloris WINTER DAY, référence HD15, en pièces de format 197x197 mm, avec finition MATE, y compris les enduits intérieurs à base de chaux hydraulique si nécessaire, l'imperméabilisation des murs dans les zones de douche avec SIKA TOPSEAL, les encastrements, le jointoiement des joints, les accessoires, les matériaux et tous les travaux et finitions nécessaires. - PA3</t>
  </si>
  <si>
    <t>Porte V05</t>
  </si>
  <si>
    <t>3.0.3 - Installation sanitaire publique</t>
  </si>
  <si>
    <t>Ouverture 1</t>
  </si>
  <si>
    <t>Ouverture 2</t>
  </si>
  <si>
    <t>Porte V09</t>
  </si>
  <si>
    <t>Porte V03</t>
  </si>
  <si>
    <t>Travaux de peinture, y compris la préparation préalable des surfaces, l'application de l'isolation sur les murs extérieurs, l'utilisation d'échafaudages, de plates-formes ou de tout autre moyen de levage, le nettoyage, les matériaux et tous les travaux permettant d'assurer une exécution et une finition parfaites.</t>
  </si>
  <si>
    <t>Avec la peinture émail acrylique et à l'eau CINACRYL MATE - référence 12-230, de couleur BLANCHE RAL 9016, y compris le primaire CINOLINTE - référence 54-850 ou EP/GC300 - référence 10-600, selon le support - PA11.</t>
  </si>
  <si>
    <t>Mesures sur les articles</t>
  </si>
  <si>
    <t>1.6.1</t>
  </si>
  <si>
    <t>1.6.2</t>
  </si>
  <si>
    <t>Porte V06</t>
  </si>
  <si>
    <t>2.03 - Porte du salon</t>
  </si>
  <si>
    <t>3.02 - Puits de circulation</t>
  </si>
  <si>
    <t>Conservation, entretien et réparation du parquet existant, avec l'application d'un vernis polyuréthane incolore à deux composants, finition brillante à la cire, de CIN, DUROCIN 2K CERA, référence 77-020, y compris le glaçage pour rapprocher la couleur finale de celle existante, et le remplissage avec de nouvelles pièces de bois si nécessaire, le lissage, le colmatage des brèches, le traitement des joints, le traitement préventif et curatif du bois contre les champignons, les vers du bois, les insectes xylophages et les termites, la finition, les matériaux et tous les travaux permettant d'obtenir une exécution et une finition parfaites. - PV4 et OT8</t>
  </si>
  <si>
    <t>3.05 - Salon</t>
  </si>
  <si>
    <r>
      <t>0</t>
    </r>
    <r>
      <rPr>
        <vertAlign val="superscript"/>
        <sz val="8"/>
        <color rgb="FF000000"/>
        <rFont val="Arial"/>
        <family val="2"/>
      </rPr>
      <t>ème</t>
    </r>
    <r>
      <rPr>
        <sz val="8"/>
        <color rgb="FF000000"/>
        <rFont val="Arial"/>
        <family val="2"/>
      </rPr>
      <t xml:space="preserve"> étage - 1</t>
    </r>
    <r>
      <rPr>
        <vertAlign val="superscript"/>
        <sz val="8"/>
        <color rgb="FF000000"/>
        <rFont val="Arial"/>
        <family val="2"/>
      </rPr>
      <t>ère</t>
    </r>
    <r>
      <rPr>
        <sz val="8"/>
        <color rgb="FF000000"/>
        <rFont val="Arial"/>
        <family val="2"/>
      </rPr>
      <t xml:space="preserve"> étage</t>
    </r>
  </si>
  <si>
    <t>Marche</t>
  </si>
  <si>
    <t>Fourniture et pose d'un parquet en pin, sans nœuds, dimensions 140 x 22 mm, avec application d'un vernis polyuréthane incolore à deux composants, finition brillante à la cire, par CIN, DUROCIN 2K CERA, référence 77-020, y compris le glaçage pour rapprocher la couleur finale de celle existante, raccord mâle/femelle des deux côtés, collé et cloué sur le viroc, lissage, traitement des joints, finitions, matériaux (réutilisation éventuelle du parquet existant déposé) et tous travaux pour une exécution et une finition parfaites. PV3 et LAJE04</t>
  </si>
  <si>
    <t xml:space="preserve"> 3.02 - Circulation</t>
  </si>
  <si>
    <t>Fourniture et pose de revêtement de sol en grès cérame technique PAVIGRÉS, série ILLUSIVE, dans le coloris DELICATE DAY, référence DD73, avec des pièces de format 197x197 mm, avec finition MAT, y compris l'imperméabilisation du sol et des plinthes (hauteur 0,20 cm) avec SIKA TOPSEAL, les mortiers de régularisation et de pose, le traitement des joints, les finitions, le profilé de transition en aluminium caché, les matériaux et tous les travaux nécessaires pour obtenir une exécution et une finition parfaites. - PV1 et LAJE05</t>
  </si>
  <si>
    <t xml:space="preserve">1.04 - Installation sanitaire </t>
  </si>
  <si>
    <t xml:space="preserve">3.03 - Installation sanitaire publique </t>
  </si>
  <si>
    <t xml:space="preserve">4.01 - Installation sanitaire </t>
  </si>
  <si>
    <t>Fourniture et pose de revêtement de sol en grès cérame PAVIGRÉS, série CLOUD, couleur TAUPE, référence M17818, avec des pièces de format 597x597 mm, finition MATE, y compris l'imperméabilisation du sol et des plinthes (hauteur 0,20 cm) avec SIKA TOPSEAL, les mortiers de régularisation et de pose, le traitement des joints, les finitions, le profilé de transition en aluminium caché, les matériaux et tous les travaux pour obtenir une exécution et une finition parfaites. - PV2 et LAJE05</t>
  </si>
  <si>
    <t xml:space="preserve">3.04 - Installation sanitaire du Recteur </t>
  </si>
  <si>
    <t>Fourniture et pose de marches en bois de pin, avec application d'un vernis polyuréthane incolore à deux composants, finition brillante à la cire, par CIN, DUROCIN 2K CERA, référence 77-020, y compris lasure pour rapprocher la couleur finale de celle existante, collées et clouées sur la poutre, lissage, traitement des joints, finitions, matériaux et tous travaux pour obtenir une exécution et une finition parfaites.</t>
  </si>
  <si>
    <t>Couverture de section ±30x4 cm et miroir de section ±16x2 cm avec museau de 30 mm - OT4</t>
  </si>
  <si>
    <t>Réparation et peinture de la plinthe existante en bois massif d'une hauteur de 150 mm, laquée avec une peinture émail synthétique à faible teneur en COV de CIN, SINTECIN SATINADO - référence 48-261, de couleur BLANC CHAUD RAL 9010, y compris le primaire SINTÉTICO MADEIRA - référence 40-920 et la sous-couche UNIVERSAL - référence 40-400, avec finition mate, lissage, recouvrement des défauts, traitement des joints, traitement préventif et curatif du bois contre les champignons, les vers du bois, les insectes xylophages et les termites, finition, matériaux et tous les travaux permettant d'obtenir une exécution et une finition parfaites. (mesuré en projection horizontale) - R6 et OT7</t>
  </si>
  <si>
    <t>Fourniture et pose de plinthes en MDF hydrofuge, de même dessin que la plinthe existante, 150x15 mm, laquées avec la peinture émail synthétique à faible COV de CIN, SINTECIN SATINADO - référence 48-261, de couleur BLANC CHAUD RAL 9010, comprenant le primaire SINTÉTICO MADEIRA - référence 40-920 et la sous-couche UNIVERSAL - référence 40-400, avec finition mate, traitement des joints, finitions, matériaux et tous travaux permettant d'obtenir une exécution et une finition parfaites. (mesuré en projection horizontale) - R2 et OT7</t>
  </si>
  <si>
    <t>Fourniture et exécution complète du faux-plafond en plaques de plâtre avec des plaques Knauf STD de 15 mm d'épaisseur, avec mortier de fibres incombustibles TECWOOL F de 24 mm d'épaisseur et treillis de fixation (certifié CF60), isolation en laine de roche entre les poutres avec 40 Kg/m3 et une épaisseur de 80 mm, finitions, ailettes, structure de fixation et de support, poutres verticales, matériaux et tous les travaux pour obtenir une exécution et une finition parfaites - Mesure en projection horizontale -T3 et LAJE 04, 05, 11 et 12</t>
  </si>
  <si>
    <t>2ème étage</t>
  </si>
  <si>
    <t>4.02 - Escalier</t>
  </si>
  <si>
    <t>Fourniture et exécution complète du faux plafond en placoplâtre avec plaque Knauf H de 15 mm d'épaisseur imperméable à l'eau, avec mortier fibreux incombustible TECWOOL F de 24 mm d'épaisseur et treillis de fixation (certifié CF60), isolation en laine de roche entre les poutres avec 40 Kg/m3 et une épaisseur de 80 mm, finitions, ailettes, structure de fixation et de support, poutres verticales, matériaux et tous travaux pour une parfaite exécution et finition - Mesure en projection horizontale -T2 et LAJE 04, 05, 11 et 12.</t>
  </si>
  <si>
    <t>Entretien et maintenance des revêtements en plâtre et en stuc existants, y compris l'application occasionnelle d'un nouveau revêtement dans les zones endommagées ou l'enlèvement du câblage existant, renforcé par un treillis en fibre de verre (estimé à 10 % de la nouvelle surface) et prêt à être peint, ainsi que le nettoyage, la maintenance et l'entretien des carreaux de céramique sur les plinthes et les lambris existants (mesuré en projection horizontale) - PA5</t>
  </si>
  <si>
    <t>Fourniture et exécution complète de moulures de couronnement en polystyrène avec le même dessin que les moulures existantes, y compris les barres, les finitions, la structure de fixation et de support, les matériaux et tous les travaux pour obtenir une exécution et une finition parfaites - Mesure en projection horizontale.</t>
  </si>
  <si>
    <t>Plafond NOËL &amp; MARQUET, composé du profil SL SANCAS NOMASTYL, référence 3007251, avec des pièces de 100 x 100 x 2000 mm, et du profil N SANCAS NOMASTYL, référence 3003176, avec des pièces de 70 x 20 x 2000 mm, tous les deux peints en BLANC - S2</t>
  </si>
  <si>
    <t>Rosace de plafond NOËL &amp; MARQUET, profil GP NOMASTYL, référence 3004245, avec pièces de 100 x 100 x 2000 mm, peinte en BLANC - S3</t>
  </si>
  <si>
    <t>Rosace de plafond NOËL &amp; MARQUET, profil NE2 Pure Sancas NOMASTYL, référence 3015312, avec des pièces de 60 x 60 x 2000 mm, peintes en BLANC - S4</t>
  </si>
  <si>
    <t>Peinture, y compris la préparation préalable des surfaces, l'application de l'isolant sur les murs extérieurs, l'utilisation d'échafaudages, de plates-formes ou de tout autre moyen de levage, le nettoyage, les matériaux et tous les travaux permettant d'assurer une exécution et une finition parfaites - Mesure en projection horizontale.</t>
  </si>
  <si>
    <t>Avec CIN - CINAQUA peinture d'intérieur lavable, couleur BLANC RAL 9016, y compris l'apprêt CINOLITE ou EP/GC300, en fonction du support, y compris l'additif antifongique.</t>
  </si>
  <si>
    <t>Mesure en éléments</t>
  </si>
  <si>
    <t>1.8.2</t>
  </si>
  <si>
    <t>Avec CIN - peinture d'intérieur lavable CINAQUA, de couleur BLANC RAL 9016, y compris le primaire CINOLITE ou EP/GC300, en fonction du support.</t>
  </si>
  <si>
    <t>1.8.1</t>
  </si>
  <si>
    <t>Escalier</t>
  </si>
  <si>
    <t>Entretien et maintenance des pierres existantes, arcs, colliers, y compris application de la protection hydrofuge incolore Mapei - Antipluviol W, réfection des joints, nettoyage des taches, rebouchage des joints au mortier de poudre de pierre avec un aspect final identique à l'existant, matériaux et tous travaux et finitions nécessaires à une parfaite exécution et finition - OT5.</t>
  </si>
  <si>
    <t>Passage</t>
  </si>
  <si>
    <t>Escalier - Arche</t>
  </si>
  <si>
    <t>Fenêtre de l’escalier</t>
  </si>
  <si>
    <t>Fenêtre de l'escalier</t>
  </si>
  <si>
    <t>Fourniture, exécution complète et montage d'un rideau d'incendie automatique E120 (certifié) en gris avec porte intégrée, y compris coffre à roulettes et guides latéraux en blanc, raccordements électriques et CDI, moteur, contrepoids, UPS 6h, bouton d'évacuation, contrôleurs CBR et CRM, ferrures, accessoires, fixations, matériaux, et tous les travaux nécessaires à une parfaite exécution et finition conformément aux plans. - L'ensemble du système et de l'installation doit être certifié.</t>
  </si>
  <si>
    <t>0.02 Circulation - Rideau - ± 3,78 x 1,10 m (hauteur x largeur)</t>
  </si>
  <si>
    <t>0.03 Circulation - Rideau - ± 3,78 x 1,44 m (hauteur x largeur)</t>
  </si>
  <si>
    <t>1.01 Circulation - Rideau - ± 2,80 x 1,30 m (hauteur x largeur)</t>
  </si>
  <si>
    <t>1.01 Circulation - Rideau - ± 2,97 x 1,20 m (hauteur x largeur)</t>
  </si>
  <si>
    <t>2.01 Circulation - Rideau - ± 3,15 x 1,20 m (hauteur x largeur)</t>
  </si>
  <si>
    <t>3.01 Circulation - Rideau - ± 2,44 x 1,10 m (hauteur x largeur)</t>
  </si>
  <si>
    <t>3.05 Grand salon - Rideau - ± 2,85 x 1,60 m (hauteur x largeur)</t>
  </si>
  <si>
    <t>Exécution complète, fourniture et montage du garde-corps, constitué d'une main courante en bois dur (identique à celle existante) d'un diamètre de 40 mm, avec application d'un vernis polyuréthane incolore à deux composants, finition brillante à la cire, de CIN, DUROCIN 2K CERA, référence 77-020 (OT11), y compris les fixations, les étais et les barres, les raccords, les accessoires, les systèmes de fixation et de stabilisation, les matériaux et tous les travaux nécessaires à une exécution et une finition parfaites, le tout conformément au dessin préexistant. - Mesure en projection horizontale</t>
  </si>
  <si>
    <t>Main courante - ± 1,10 m de hauteur - G02</t>
  </si>
  <si>
    <t>Garde-corps - ± 1,10 m de hauteur - G02</t>
  </si>
  <si>
    <t>Exécution complète et fourniture de la conservation, de l'entretien et de la réparation de la main courante en bois existante, avec un vernis polyuréthane incolore à deux composants, finition brillante à la cire, par CIN, DUROCIN 2K CERA, référence 77-020, y compris la peinture des supports métalliques au mur, les raccords, les accessoires, les systèmes de fixation et de stabilisation, les matériaux et tous les travaux pour une exécution et une finition parfaites - Mesurage en projection horizontale.</t>
  </si>
  <si>
    <t>Main courante existante - OT9</t>
  </si>
  <si>
    <t>Fourniture, exécution et montage de la transformation d'une porte battante existante à 2 vantaux en 1 vantail, y compris la conservation, l'entretien et la peinture de l'ensemble de l'ouverture, de la porte et des huisseries, la révision de la quincaillerie, de la poignée de porte, de la serrure et des charnières de sécurité et de la nouvelle façade de courrier, les ferrures, les matériaux et tous les travaux nécessaires à une parfaite exécution et finition - V01</t>
  </si>
  <si>
    <t>0.01 Hall d'entrée - Porte d'entrée ± 1,10 x 3,15 m (largeur x hauteur)</t>
  </si>
  <si>
    <t>Fourniture, installation et pose d'une porte battante VICAIMA à 1 vantail, série PORTARO, modèle CLASSIC M3200, le tout laqué dans la couleur BLANC RAL 9003, y compris l'ensemble des ferrures, accessoires, matériaux et tout ce qui est conforme aux spécifications du fournisseur et au plan de la porte, ainsi que tous les travaux nécessaires pour une exécution et une finition parfaites - V02</t>
  </si>
  <si>
    <t>3.03 I.S. Publique - Porte de ± 0,80 x 2,00 m (largeur x hauteur)</t>
  </si>
  <si>
    <t>3.04 I.S. Padre - Porte avec grille d'aération ± 0,80 x 2,00 m (largeur x hauteur)</t>
  </si>
  <si>
    <t>Fourniture, exécution complète et pose d'une porte battante à 1 vantail EI30C, type VICAIMA, série PORTARO, modèle CLASSIC M3200, cadre et porte en bois massif, épaisseur de la porte 54 mm, le tout laqué en couleur GRIS BLEU, similaire aux portes existantes - OT12 (avec déverrouillage dans le sens de l'évacuation), y compris 3 charnières en acier galvanisé de 3 mm d'épaisseur, cylindre pour clé et poignée, poignée, ressort aérien, ferrures complètes, accessoires, le tout selon plan de la porte, matériaux et tous travaux nécessaires pour une parfaite exécution et finition - V03</t>
  </si>
  <si>
    <t>4.02 Circulation - Porte - ± 2,00 x 0,80 m (hauteur x largeur)</t>
  </si>
  <si>
    <t>Fourniture, exécution complète et pose d'une porte battante à 1 vantail EI60C, type VICAIMA, série PORTARO, modèle CLASSIC M3200, cadre et porte en bois massif, porte de 54 mm d'épaisseur, le tout laqué en couleur GRIS BLEU, similaire aux portes existantes - OT12, y compris 3 charnières en acier galvanisé de 3 mm d'épaisseur, cylindre pour clé et poignée, poignée, ressort à bascule, ferrures complètes, accessoires, le tout selon plan de la porte, matériaux et tous travaux nécessaires pour une parfaite exécution et finition - V04</t>
  </si>
  <si>
    <t>4.02 Circulation - Porte - ± 2,00 x 0,90 m (hauteur x largeur)</t>
  </si>
  <si>
    <t>Fourniture, installation et pose d'une porte battante à 1 vantail, type VICAIMA, série PORTARO, modèle CLASSIC M3200, y compris panneau en verre trempé, le tout laqué dans la couleur BLANC RAL 9003, ferrures complètes, accessoires, matériaux et tout selon les spécifications du fournisseur et le plan de la porte, ainsi que tous les travaux nécessaires pour une parfaite exécution et finition - V05</t>
  </si>
  <si>
    <t>1.04 I.S. - Porte pliante en verre, ± 0,80 x 2,70 mètres (largeur x hauteur)</t>
  </si>
  <si>
    <t>Fourniture, exécution complète et pose d'une porte battante EI30C à 1 vantail, type VICAIMA, série PORTARO, modèle CLASSIC M3200, cadre et porte en bois massif, épaisseur de la porte 54 mm, le tout laqué en couleur RAL 9003, y compris le drapeau opaque, 3 charnières en acier galvanisé de 3 mm d'épaisseur, cylindre pour clé et poignée, poignée, ressort aérien, ferrures complètes, accessoires, le tout selon plan de la porte, matériaux et tous travaux nécessaires pour une parfaite exécution et finition - V06</t>
  </si>
  <si>
    <t>1.03 Rangement - Porte avec drapeau et grille d'aération - ± 2,70 x 0,80 m (hauteur x largeur)</t>
  </si>
  <si>
    <t>2.03 Séjour - Porte avec drapeau - ± 2,70 x 0,80 m (hauteur x largeur)</t>
  </si>
  <si>
    <t>Fourniture, exécution complète et pose d'une porte battante, en bois massif de 35 mm d'épaisseur, toute laquée de couleur GRIS BLEU, similaire aux portes existantes - OT12, charnières, serrure en applique et toutes les ferrures en acier inoxydable JNF, matériaux et tous travaux nécessaires à une parfaite exécution et finition - V08.</t>
  </si>
  <si>
    <t>4.02 Circulation - Porte, ± 0,60 x 1,00 m (largeur x hauteur)</t>
  </si>
  <si>
    <t>Fourniture, pose et montage d'une porte battante existante à 2 vantaux (avec sens d'ouverture inversé), avec nouveaux cadres en MDF identiques à ceux existants, y compris la conservation, l'entretien et la peinture de l'ensemble de l'ouverture, porte et cadres, quincaillerie, charnières et nouveaux arrêts de sol, entretien des poignées et loquet existants, accessoires, matériaux et selon les spécifications du fournisseur, et tous les travaux nécessaires à une parfaite exécution et finition - VE01</t>
  </si>
  <si>
    <t>3.05 Grand salon - Porte de ± 1,40 x 2,00 mètres (largeur x hauteur)</t>
  </si>
  <si>
    <t>Fourniture, exécution et installation du système de motorisation d'ouverture automatique D+H.DDS 54/500 sur porte battante existante à 1 vantail, y compris la conservation, l'entretien et la peinture de l'ouverture existante, de la porte et des cadres, de la quincaillerie, des nouvelles charnières, de l'entretien des poignées existantes, du loquet électrique, des raccordements électriques au CDI, des accessoires, des matériaux et selon les spécifications du fournisseur, et tous les travaux nécessaires pour une exécution et une finition parfaites - VE02</t>
  </si>
  <si>
    <t>4.02 Circulation - Porte de ± 0,60 x 1,80 mètre (largeur x hauteur)</t>
  </si>
  <si>
    <t>Fourniture, exécution et pose d'un système de motorisation d'ouverture automatique D+H.SHD 54/450 dans une fenêtre à battant existante à 1 vantail, y compris la conservation, l'entretien et la peinture de l'ouverture existante, de la porte et des cadres, la quincaillerie, les nouvelles charnières, l'entretien des poignées existantes, le verrou électrique, les connexions électriques au CDI, les accessoires, les matériaux et conformément aux spécifications du fournisseur, et tous les travaux nécessaires pour une exécution et une finition parfaites - VE03</t>
  </si>
  <si>
    <t>0.03 Circulation - Portée ± 1,00 x 1,50 m (largeur x hauteur)</t>
  </si>
  <si>
    <t>Fourniture et exécution de la conservation, de l'entretien et de la peinture de la porte ou de l'armoire existante, y compris la porte et les cadres, l'entretien des ferrures, des charnières et des poignées existantes, et la peinture avec un émail synthétique, à faible COV, de CIN, SINTECIN SATINADO - référence 48-261, dans la couleur indiquée dans le projet, avec apprêt SINTÉTICO MADEIRA - référence 40-920 et sous-couche UNIVERSAL - référence 40-400, finition mate, peinture intérieure des armoires, préparation préalable des surfaces, des matériaux et tous les travaux nécessaires pour assurer une exécution et une finition parfaites.</t>
  </si>
  <si>
    <t>0.01 Circulation - Porte de ± 1,10 x 2,10 m (largeur x hauteur) - VE04</t>
  </si>
  <si>
    <t>0.01 Circulation - Porte de ± 0,80 x 2,10 m (largeur x hauteur) - VE05</t>
  </si>
  <si>
    <t>0.04 Circulation - Porte de ± 1,10 x 2,10 m (largeur x hauteur) - VE06</t>
  </si>
  <si>
    <t>0.05 Sacristie - Porte de ± 0,90 x 2,10 m (largeur x hauteur) - VE07</t>
  </si>
  <si>
    <t>1.01 Bureau - Porte de ± 1,00 x 2,00 m (largeur x hauteur) - VE08</t>
  </si>
  <si>
    <t>1.01 Circulation - Porte ± 1,00 x 2,00 m (largeur x hauteur) - VE09</t>
  </si>
  <si>
    <t>2.01 Bureau - Porte ± 1,00 x 2,00 m (largeur x hauteur) - VE10</t>
  </si>
  <si>
    <t>3.01 Cuisine - Porte ± 0,80 x 2,00 m (largeur x hauteur) - VE11</t>
  </si>
  <si>
    <t>3.05 Grande salle - Porte de ± 1,40 x 2,00 m (largeur x hauteur) - VE12</t>
  </si>
  <si>
    <t>3.06 Circulation - Porte de ± 0,70 x 2,00 m (largeur x hauteur) - VE13</t>
  </si>
  <si>
    <t>3.06 Circulation - Porte de ± 0,80 x 2,00 m (largeur x hauteur) - VE14</t>
  </si>
  <si>
    <t>1.02 Circulation - Armoire ± 1,50 x 2,80 x 0,45 m (largeur x hauteur x profondeur) - AE01</t>
  </si>
  <si>
    <t>2.02 Circulation - Armoire ± 1.30 x 2.80 x 0.45 m (largeur x hauteur x profondeur) - AE02</t>
  </si>
  <si>
    <r>
      <t>Fourniture, installation et pose de la façade d'une armoire avec deux portes battantes en MDF hydrofuge de 22 mm d'épaisseur, laqué dans la couleur BLANC RAL 9016</t>
    </r>
    <r>
      <rPr>
        <sz val="8"/>
        <color rgb="FF000000"/>
        <rFont val="Arial"/>
        <family val="2"/>
      </rPr>
      <t>, y compris le rail fixe jusqu'au plafond, l'ensemble des ferrures, accessoires, matériaux et suivant les spécifications du fournisseur, ainsi que tous les travaux nécessaires à une parfaite exécution et finition.</t>
    </r>
  </si>
  <si>
    <t>Armoire à 2 vantaux ± 2,00x1,05x0,70 m (hauteur x largeur x profondeur) - A02</t>
  </si>
  <si>
    <t>Fourniture, exécution et pose de cabines de toilette phénoliques de 13 mm d'épaisseur avec double suspension, y compris la structure de fixation murale, les pieds réglables en hauteur, les portes, l'équipement complet, les accessoires, les matériaux et conformément aux spécifications du fournisseur, ainsi que tous les travaux nécessaires pour une exécution et une finition parfaites, conformément au plan de la portée.</t>
  </si>
  <si>
    <t>Cloison avec 1 porte battante et 2 panneaux fixes, 2,00x0,94 m (hauteur x largeur), type POLYREY, couleur POIVRE, référence P114, ou équivalent - V09</t>
  </si>
  <si>
    <t>Cloison avec 2 portes battantes, 3 panneaux fixes et 1 cloison, 2,00x1,96 m (hauteur x largeur), type POLYREY, coloris POIVRE, référence P114, ou équivalent - V10</t>
  </si>
  <si>
    <t>Cloison avec 1 porte battante et 2 panneaux fixes, 2,00x1,10 m (hauteur x largeur), POLYREY, coloris POIVRE, référence P114, ou équivalent - V11-A</t>
  </si>
  <si>
    <t>Cloison avec 1 porte battante et 2 panneaux fixes, 2,00x0,85 m (hauteur x largeur), type POLYREY, coloris POIVRE, référence P114, ou équivalent - V11-B</t>
  </si>
  <si>
    <t>Cloison avec 1 porte battante et 2 panneaux fixes, 2,00x0,80 m (hauteur x largeur), type POLYREY, couleur POIVRE, référence P114, ou équivalent - V11-C</t>
  </si>
  <si>
    <t>Cloison avec 1 porte battante et 2 panneaux fixes, 2,00x1,10 m (hauteur x largeur), type POLYREY, coloris POIVRE, référence P114, ou équivalent - V12</t>
  </si>
  <si>
    <t>Cintre double BRUMA de la série MARIS, référence 177 510 0 mm, couleur MORNING MIST - EQ4</t>
  </si>
  <si>
    <t>Fourniture, installation complète et pose d'un plan de travail suspendu en pierre fixé au mur de 0,90x0,48x0,20 m et lavabo encastré, robinetterie temporisée, miroirs de 0,35x1,00 m, y compris tous les raccords, accessoires, fixations, branchements, siphon, robinetterie, matériaux et tous les travaux nécessaires à une parfaite exécution et finition.</t>
  </si>
  <si>
    <t>Plan de travail avec lavabo, type CORIAN, série ENERGY, référence 7730, couleur DESIGNER WHITE, avec finition POLIE, dimensions variables, selon le plan des installations sanitaires, ou équivalent - EQ3</t>
  </si>
  <si>
    <t>BRUMA Mélangeur lavabo 3 trous, série HERA, référence 106 880 0 mm, en finition MORNING MIST - EQ1</t>
  </si>
  <si>
    <t>Miroir, type ONE ESPEJO de PORCELANOSA, référence 100278896, fixé au mur, dimensions 35x100 cm, ou équivalent - EQ13</t>
  </si>
  <si>
    <t>Fourniture, pose et installation complète d'un meuble suspendu mural en MDF de 0,90x0,48x0,20 m et d'un plan de travail avec lavabo encastré, robinetterie temporisée, miroir de 0,60x1,10 m comprenant l'ensemble de la robinetterie, accessoires, fixations, raccords, siphon, robinet, matériaux et tous travaux nécessaires à une parfaite exécution et finition.</t>
  </si>
  <si>
    <t xml:space="preserve">Meuble suspendu en MDF hydrofuge de 19 mm d'épaisseur, simple façade et 1 tiroir intérieur, selon plan du meuble. </t>
  </si>
  <si>
    <t>Plan de travail et lavabo, type CORIAN, série ENERGY, référence 7730, couleur DESIGNER WHITE, finition POLISÉE, dimensions variables, selon le plan des installations sanitaires, ou équivalent - EQ3</t>
  </si>
  <si>
    <t>Miroir, type avec cadre en noyer massif LIEM de PORCELANOSA, référence 100253648, fixé au mur, dimensions 110x60 cm, ou équivalent - EQ14</t>
  </si>
  <si>
    <t>Fourniture, installation complète et pose d'un plan de travail suspendu en pierre fixé au mur de 1,87x0,50x0,20 m et de deux lavabos encastrés, robinetterie temporisée, miroirs de 0,35x1,00 m, y compris tous les raccords, accessoires, fixations, branchements, siphon, robinetterie, matériaux et tous les travaux nécessaires à une parfaite exécution et finition.</t>
  </si>
  <si>
    <t>Plan de travail avec 2 lavabos, type CORIAN, série ENERGY, référence 7730, couleur DESIGNER WHITE, finition POLIE, dimensions variables, selon plan d'installation sanitaire, ou équivalent - EQ3</t>
  </si>
  <si>
    <t>Miroir, type CUSTOM de PORCELANOSA, référence 700030782, fixé au mur, dimensions 55x75 cm, ou équivalent - EQ21</t>
  </si>
  <si>
    <t>Fourniture, installation complète et pose d'un plan de travail suspendu en pierre fixé au mur de 1,69x0,50x0,20 m et lavabo encastré, robinetterie temporisée, miroir de 0,35x1,00 m comprenant l'ensemble de la robinetterie, accessoires, fixations, raccordements, siphon, robinetterie, matériaux et tous les travaux nécessaires à une parfaite exécution et finition.</t>
  </si>
  <si>
    <t>Fourniture, installation complète et mise en service d'un WC compact, y compris les fixations, les raccordements, tous les matériaux et accessoires pour l'installation et tous les travaux nécessaires pour une parfaite exécution et finition.</t>
  </si>
  <si>
    <t>WC compact fermé à rebord D/C, type SANINDUSA, série WINNER CONFORT, référence 144021, dimensions 350 x 650 x 457 mm (largeur x prof. x hauteur), de couleur BLANCHE, comprenant réservoir compact, référence 142111LM ; abattant easyclip à fermeture lente, référence 24231 comprenant kit de fixation et siphon de chasse D/P Ø90, référence MSKT1986, ou équivalent - EQ18.</t>
  </si>
  <si>
    <t>Fourniture et mise en service d'un receveur de douche en céramique, avec mitigeur mural temporisé et douchette à main avec fixation murale et raccord flexible, écran coulissant en verre, y compris les raccords, fixations, connexions, robinetterie, le tout conformément aux spécifications du fournisseur, tous les matériaux, travaux et accessoires pour une installation, une exécution et une finition parfaites.</t>
  </si>
  <si>
    <t>Receveur de douche SANINDUSA, série MORAIRA PLUS rectangulaire, référence 107812004, dimensions 1000x800x80 mm, couleur BLANC, avec système d'étanchéité élastique "SIKATOP-SEAL 107" sur le support - EQ17</t>
  </si>
  <si>
    <t>Système de douche progressive à encastrer avec kit douche murale et douchette à main en acier inox Ø250 mm, de BRUMA, série HERA, référence 106 743 0 mm, en finition MORNING MIST - EQ2</t>
  </si>
  <si>
    <t>Cloison avec porte coulissante, par SANINDUSA, série VERSUS, référence 8931000011, dimensions 1020 x 25 x 1900 mm (largeur x prof. x hauteur), en couleur TRANSPARENT ET CHROMÉ ; Kit de fixation - EQ19</t>
  </si>
  <si>
    <t>Fourniture et mise en service d'un receveur de douche en céramique avec mitigeur mural et douchette à main avec fixation murale et raccord flexible, cabine de douche en verre, y compris la robinetterie, les fixations, les raccordements, la vanne, le tout conformément aux spécifications du fournisseur, tous les matériaux, travaux et accessoires pour une installation, une exécution et une finition parfaites.</t>
  </si>
  <si>
    <t>Receveur de douche SANINDUSA, série MORAIRA PLUS quadrangulaire, référence 107800004, dimensions 900x900x80 mm, couleur BLANC, avec système d'étanchéité élastique "SIKATOP-SEAL 107" sur le support - EQ16</t>
  </si>
  <si>
    <t>Système de douche progressive à encastrer avec kit douche murale et douchette à main en acier inoxydable Ø250 mm, de BRUMA, série HERA, référence 106 743 0 mm, en finition MORNING MIST - EQ2</t>
  </si>
  <si>
    <t>Cloison composée d'une porte battante et d'un panneau latéral, par SANINDUSA, série SAFIRA, référence 8962002211 et référence 8964902211, dimensions 910 x 1900 mm et dimensions 890 x 1900 mm (largeur x hauteur), en couleur TRANSPARENTE ET CHROMÉE, y compris le kit de fixation - EQ20</t>
  </si>
  <si>
    <t>Fourniture, installation complète et mise en service d'appareils sanitaires, y compris robinetterie, fixations, raccords, vannes, le tout conformément aux spécifications du fournisseur, tous matériaux, travaux et accessoires pour une installation, une exécution et une finition parfaites.</t>
  </si>
  <si>
    <t>Distributeur de savon liquide de surface à bouton poussoir, par MEDICLINICS, référence DJ0031CS, en finition AXO INOX SATINÉ - EQ11</t>
  </si>
  <si>
    <t>Porte-serviettes à barre BRUMA 450 mm, série MARIS, référence 177 000 4 mm, en finition MORNING MIST - EQ5</t>
  </si>
  <si>
    <t>Distributeur mural de serviettes en papier, par MEDICLINICS, référence DT2106CS, en finition INOX SATINÉ - EQ6</t>
  </si>
  <si>
    <t>Distributeur d'essuie-mains sans couvercle - 20 litres, par BRUMA, série ACCESSOIRES GÉNÉRAUX, référence 150 402 0IP, en finition INOX SATINOX - EQ7</t>
  </si>
  <si>
    <t>Distributeur industriel de rouleaux de papier toilette 230 mm, par MEDICLINICS, référence PR2783CS, en finition SATIN - EQ8</t>
  </si>
  <si>
    <t>Distributeur de papier hygiénique standard, par MEDICLINICS, référence PR2784CS, en finition INOX SATIN - EQ9</t>
  </si>
  <si>
    <t>Evier, de MEDICLINICS, référence ES0965CS, en finition INOX SATINÉ - EQ10</t>
  </si>
  <si>
    <t>Poubelle avec couvercle et pédale, Soft Closing - 3 litres, par BRUMA, série MARIS, référence 150 000 3CR, en finition CHROMÉE - EQ12</t>
  </si>
  <si>
    <t>Banc de douche fixé au mur en bandes phénoliques, type GOLFINHO TECHNIC, référence BIS1F13ATH, de couleur GRISE comprenant des supports en acier inoxydable pour la fixation au mur.</t>
  </si>
  <si>
    <t>Fourniture et installation de différents panneaux de signalisation de compartiments, avec un design et une finition en acier inoxydable, de la série JNF IN.26.9nn, y compris les raccords, les finitions, les accessoires, les fixations, les matériaux et tous les travaux nécessaires pour une exécution et une finition parfaites.</t>
  </si>
  <si>
    <t>Travaux de terrassement</t>
  </si>
  <si>
    <t>Ouverture d'une tranchée pour le passage de l'infrastructure de 80 cm de large et de 1,20 m de profondeur, mesurée en m³ de volume théorique, en tenant compte des pentes verticales sur le périmètre de la zone de tranchée, y compris l'enlèvement de la terre, de la roche et même des éléments de fondation des anciens bâtiments qui peuvent exister, et le remplacement de la terre nécessaire à la mise en place du revêtement, les canalisations de raccordement entre les regards d'assainissement, les branchements et leurs fondations, toutes les opérations et moyens d'accès nécessaires à l'enlèvement susmentionné, ainsi que le transport et le dépôt dans une décharge appropriée de tous les produits d'excavation non réutilisés pour la mise en décharge, et tous les travaux conformément aux plans et spécifications des documents contractuels.</t>
  </si>
  <si>
    <t>Excavation pour l'exécution des fondations, mesurée en m³ de volume théorique, en tenant compte des pentes verticales le long du périmètre de la zone où les fondations doivent être réalisées, conformément aux plans, y compris l'enlèvement de la terre, de la roche et même des éléments de fondation d'anciens bâtiments qui peuvent exister, et l'exécution de remblais comme indiqué dans les plans et/ou comme l'entrepreneur le juge nécessaire, le repositionnement des terres qui pourraient être nécessaires après la construction des fondations, toutes les opérations et moyens d'accès nécessaires à l'enlèvement susmentionné, ainsi que le transport et le dépôt dans une décharge appropriée de tous les produits d'excavation non réutilisés pour le remblayage, et tous les travaux conformément aux plans et spécifications du cahier des charges.</t>
  </si>
  <si>
    <t>Revêtement</t>
  </si>
  <si>
    <t>Enlèvement soigneux du revêtement portugais en vue de son application ultérieure, y compris l'excavation des fondations, l'ouverture de tranchées pour le drainage lorsque cela est indiqué dans le projet d'assainissement, le nettoyage, la conservation et l'enlèvement des mortiers existants, et le stockage en vue de l'application ultérieure du revêtement.</t>
  </si>
  <si>
    <t>Escalier principal</t>
  </si>
  <si>
    <t>Dépose soignée de la maçonnerie existante dans l'escalier d'accès à l'église, y compris le nettoyage et l'entretien en vue d'une application ultérieure, le catalogage et l'inventaire, le stockage, le tout selon les techniques indiquées dans le rapport préliminaire d'archéologie et de conservation et restauration, et sous le contrôle permanent d'un technicien en conservation et restauration.</t>
  </si>
  <si>
    <t xml:space="preserve">Marches </t>
  </si>
  <si>
    <t>Démontage soigneux des portes selon les dessins, y compris le coulage et selon les dessins.</t>
  </si>
  <si>
    <t>Équipements sanitaires</t>
  </si>
  <si>
    <t>Dépose des toilettes et bidets existants par tous moyens, y compris le réservoir de coulée et selon les plans.</t>
  </si>
  <si>
    <t>Exécution de la maçonnerie, dans la formation des murs, y compris la pose de mortier de ciment et de sable au trait 1:5, les linteaux des travées si nécessaire, toutes les poutres de soutien et de renforcement, les matériaux et tous les travaux nécessaires pour assurer une bonne finition et conformément aux dessins du projet.</t>
  </si>
  <si>
    <t>Constitué d'un mur en briques perforées de 11 cm d'épaisseur. - PAR2</t>
  </si>
  <si>
    <r>
      <t>3</t>
    </r>
    <r>
      <rPr>
        <vertAlign val="superscript"/>
        <sz val="8"/>
        <color rgb="FF000000"/>
        <rFont val="Arial"/>
        <family val="2"/>
      </rPr>
      <t>ème</t>
    </r>
    <r>
      <rPr>
        <sz val="8"/>
        <color rgb="FF000000"/>
        <rFont val="Arial"/>
        <family val="2"/>
      </rPr>
      <t xml:space="preserve"> étage - Patio</t>
    </r>
  </si>
  <si>
    <t>Mur de séparation</t>
  </si>
  <si>
    <t>Porte V07</t>
  </si>
  <si>
    <t>Nouvelle finition de l'escalier</t>
  </si>
  <si>
    <t>Fourniture et application d'un enduit extérieur à base de chaux hydraulique, finition étamée, y compris finitions, accessoires, matériaux et tous travaux et finitions nécessaires - PA7</t>
  </si>
  <si>
    <t>Cloison de séparation</t>
  </si>
  <si>
    <t>Nouvel escalier</t>
  </si>
  <si>
    <t>Plafond</t>
  </si>
  <si>
    <t>Mur - Zone démolie Dalle</t>
  </si>
  <si>
    <t>Façade - Zone démolie Escalier + Dalle</t>
  </si>
  <si>
    <t>Mur - zone démolie Escalier</t>
  </si>
  <si>
    <t>Travaux de peinture, y compris la préparation préalable des surfaces, l'application de l'isolation sur les murs extérieurs, l'utilisation d'échafaudages, de plates-formes ou de tout autre moyen de levage, le nettoyage, les matériaux et tous les travaux nécessaires pour assurer une exécution et une finition parfaites.</t>
  </si>
  <si>
    <t xml:space="preserve">Avec une peinture à l'eau à base de résines polysiloxanes CIN modifiées, CINOXANO EVO - référence 10-115, de couleur BLANCHE - RAL9016, d'aspect lisse et mat, y compris le primaire CINOXANO - référence 10-670. </t>
  </si>
  <si>
    <t xml:space="preserve">Peinture à l'eau à base de résines polysiloxanes CIN modifiées, CINOXANO EVO - référence 10-115, de couleur ROUGE (identique à l'existant), d'aspect lisse et mat, y compris le primaire CINOXANO - référence 10-670. </t>
  </si>
  <si>
    <t>Mur - Zone de dalles démolies</t>
  </si>
  <si>
    <t>Fourniture et pose d'un revêtement de sol en grès cérame technique PAVIGRÉS, série GRESPOR TECNICO UNICOLOR, de couleur GRISE, référence U1711, avec des carreaux de format 297x297 mm, avec une finition MATE, y compris une chape de régularisation de 12 cm, des mortiers de régularisation et de pose, le traitement des joints, les finitions, les matériaux et tous les travaux nécessaires pour obtenir une exécution et une finition parfaites. - PV10 et LAJE02</t>
  </si>
  <si>
    <r>
      <t>2.04-</t>
    </r>
    <r>
      <rPr>
        <sz val="10"/>
        <color indexed="8"/>
        <rFont val="Calibri"/>
        <family val="2"/>
      </rPr>
      <t xml:space="preserve"> </t>
    </r>
    <r>
      <rPr>
        <sz val="8"/>
        <color rgb="FF000000"/>
        <rFont val="Arial"/>
        <family val="2"/>
      </rPr>
      <t>Rangement</t>
    </r>
  </si>
  <si>
    <t>Fourniture et pose d'un revêtement de sol en pierre de lioz adoucie de 2 cm, stéréotypé selon le dessin, y compris une chape de régularisation légèrement armée de 4 à 6 cm, système d'étanchéité avec feuilles d'asphalte DANOSA - TPC1, mortiers de régularisation et de pose, traitement des joints, finitions, profilé de transition en aluminium caché, matériaux et tous les travaux pour une exécution et une finition parfaites. PV6, LAJE01 et LAJE03</t>
  </si>
  <si>
    <r>
      <t>2</t>
    </r>
    <r>
      <rPr>
        <vertAlign val="superscript"/>
        <sz val="8"/>
        <color rgb="FF000000"/>
        <rFont val="Arial"/>
        <family val="2"/>
      </rPr>
      <t>ème</t>
    </r>
    <r>
      <rPr>
        <sz val="8"/>
        <color rgb="FF000000"/>
        <rFont val="Arial"/>
        <family val="2"/>
      </rPr>
      <t xml:space="preserve"> étage - Patio</t>
    </r>
  </si>
  <si>
    <t xml:space="preserve"> Accès au rangement</t>
  </si>
  <si>
    <t>Patio + Balcon</t>
  </si>
  <si>
    <t>Fourniture et pose de marches en pierre de lioz adoucie et hydrofuge, aux dimensions des marches, y compris l'imperméabilisation avec la feuille d'asphalte DANOSA - TPC1, le remplissage, la chape armée, le traitement des joints, les finitions, les matériaux et tous les travaux pour obtenir une exécution et une finition parfaites.</t>
  </si>
  <si>
    <t>Couverture de section ±30x4 cm et miroir de section ±15x2 cm - OT3</t>
  </si>
  <si>
    <t>Fourniture et pose de plinthes en pierre de Lioz lisse et hydrofuge, finition adoucie, 150 x 15 mm, y compris le traitement des joints, les finitions, les matériaux et tous les travaux pour une exécution et une finition parfaites (mesurés en projection horizontale) - R4</t>
  </si>
  <si>
    <t>Accès au rangement</t>
  </si>
  <si>
    <t>Fourniture et pose du dallage portugais existant comprenant 20% de dallage neuf (mélangé au dallage existant), masse de béton avec talutage, fondation en enrochement, et sable grossier pour la pose du dallage, traitement des joints, finitions, matériaux et tous travaux pour obtenir une exécution et une finition parfaites. (mesure en projection horizontale) - PV7</t>
  </si>
  <si>
    <t>Pavement</t>
  </si>
  <si>
    <t>Fourniture et exécution d'escaliers avec la maçonnerie existante, y compris les murs pour la formation des marches en blocs de béton de 30 cm posés sur du béton de nettoyage C16/20 de 10 cm d'épaisseur, les mouvements de terre, les remblais et le mortier de fixation, le traitement des joints, les finitions, le remplacement du trottoir public environnant, les matériaux et tous les travaux pour obtenir une exécution et une finition parfaites. COUCHE 08 et OT2</t>
  </si>
  <si>
    <t>Marches</t>
  </si>
  <si>
    <t>Fourniture et exécution d'escaliers en maçonnerie identique à l'existant, stéréotypés selon le dessin, y compris les murs pour la formation des marches en blocs de béton de 30 cm posés sur béton de propreté C16/20 d'une épaisseur de 10 cm, les terrassements, les enduits et mortiers de fixation, le traitement des joints, les finitions, le remplacement du revêtement public aux abords, les matériaux et tous les travaux pour obtenir une exécution et une finition parfaites. Couche 09 et OT1</t>
  </si>
  <si>
    <t>Fourniture et pose d'un dallage en pierre de lioz adoucie (identique à l'escalier) avec stéréotomie selon plan, y compris régularisation chape, mastic et fondation, régularisation et pose de mortiers, traitement des joints, finitions, jonction avec le seuil existant, réfection du socle existant et peinture, matériaux et tous travaux pour une parfaite exécution et finition.</t>
  </si>
  <si>
    <t>Palier</t>
  </si>
  <si>
    <t>Fourniture et pose de plinthes en céramique PAVIGRÉS, série GRESPOR TECNICO UNICOLOR, de couleur GRISE, référence R2711, avec des pièces de format 95x297 mm, avec finition MATE, y compris le traitement des joints, les finitions, les matériaux et tous les travaux pour une exécution et une finition parfaites. (mesure en projection horizontale) - R5</t>
  </si>
  <si>
    <t>Rangement</t>
  </si>
  <si>
    <t>Fourniture et application d'un enduit extérieur à base de chaux hydraulique, finition étamée, y compris finitions, raccords, matériaux et tous travaux et finitions nécessaires. - T1</t>
  </si>
  <si>
    <t>2.04 - Rangement extérieur</t>
  </si>
  <si>
    <t>Travaux de peinture, y compris la préparation préalable des surfaces, l'application de l'isolant sur les murs extérieurs, l'utilisation d'échafaudages, de plates-formes ou de tout autre moyen de levage, le nettoyage, les matériaux et tous les travaux permettant d'assurer une exécution et une finition parfaites - Mesure en projection horizontale.</t>
  </si>
  <si>
    <t>Avec la peinture extérieure CIN - CINOXANO EVO, de couleur BLANCHE - RAL9016, d'aspect lisse et mat, y compris l'apprêt CINOXANO.</t>
  </si>
  <si>
    <t>1.18.1</t>
  </si>
  <si>
    <t>Fourniture et pose de pierre de Lioz avec finition adoucie, le tout conformément aux plans du projet, y compris le treillis d'imperméabilisation, le mortier de pose, les joints d'usine à 45º, les finitions, les clips de fixation cachés, le traitement des joints, le mastic, les gouttes, les matériaux et tous les travaux nécessaires pour une exécution et une finition parfaites.</t>
  </si>
  <si>
    <t>En formation de seuil ± 30 x 3 cm - OT6</t>
  </si>
  <si>
    <t>Balcon</t>
  </si>
  <si>
    <t>Formation du seuil en travée ± 16,5 x 3,5 cm - SL1</t>
  </si>
  <si>
    <t>Rangement - V07</t>
  </si>
  <si>
    <t>Fourniture, exécution et pose d'une porte battante à 1 vantail, type PORTRISA, série MULTI-USAGE, composée d'un cadre en acier galvanisé rempli intérieurement de polyester expansé et d'un cadre en acier électrozingué fixé au mur, le tout laqué en BLANC RAL 9010, y compris toutes les ferrures, accessoires, matériaux et tout ce qui est conforme aux spécifications du fournisseur et au plan de la porte, ainsi que tous les travaux nécessaires à une parfaite exécution et finition - V07</t>
  </si>
  <si>
    <t>2.04 Rangement dans le patio - Porte - ± 2,00 x 0,80 m (hauteur x largeur) - V07</t>
  </si>
  <si>
    <r>
      <t>Exécution complète, fourniture et montage de garde-corps en acier galvanisé, main courante et barreaux horizontaux de section rectangulaire 40x10 mm, étais verticaux en tige ronde lisse avec</t>
    </r>
    <r>
      <rPr>
        <sz val="8"/>
        <color rgb="FF000000"/>
        <rFont val="Cambria Math"/>
        <family val="1"/>
      </rPr>
      <t>∅</t>
    </r>
    <r>
      <rPr>
        <sz val="8"/>
        <color rgb="FF000000"/>
        <rFont val="Arial"/>
        <family val="2"/>
      </rPr>
      <t xml:space="preserve"> 10 mm, plaque de fixation au sol carrée 40x40x5 mm, peinture émaillée CINZA ANTRACITE RAL 7016 satinée, y compris les ferrures primaires, les accessoires, les systèmes de fixation et de stabilisation, les matériaux et tous les travaux nécessaires à une parfaite exécution et finition, le tout conformément au plan Garde-corps - (mesure en projection horizontale)</t>
    </r>
  </si>
  <si>
    <t>Garde-corps - ± 1,10 mètre de hauteur</t>
  </si>
  <si>
    <t>Fourniture et installation de divers panneaux de signalisation de compartiments, avec design et finition en acier inoxydable, de la série JNF IN.26.9nn, y compris les raccords, les finitions, les accessoires, les fixations, les matériaux et tous les travaux nécessaires pour une exécution et une finition parfaites.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</si>
</sst>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 [$€-1]_-;\-* #,##0.00\ [$€-1]_-;_-* &quot;-&quot;??\ [$€-1]_-"/>
    <numFmt numFmtId="165" formatCode="#,##0\ &quot;$&quot;;\-#,##0\ &quot;$&quot;"/>
    <numFmt numFmtId="166" formatCode="_ * #,##0.00_)\ _$_ ;_ * \(#,##0.00\)\ _$_ ;_ * &quot;-&quot;??_)\ _$_ ;_ @_ "/>
    <numFmt numFmtId="167" formatCode="_(* #,##0_);_(* \(#,##0\);_(* &quot;-&quot;??_);_(@_)"/>
    <numFmt numFmtId="168" formatCode="#,##0.0_);\(#,##0.0\)"/>
    <numFmt numFmtId="169" formatCode="_(&quot;$&quot;* #,##0.0_);_(&quot;$&quot;* \(#,##0.0\);_(&quot;$&quot;* &quot;-&quot;??_);_(@_)"/>
    <numFmt numFmtId="170" formatCode="_-* #,##0.00\ &quot;$&quot;_-;\-* #,##0.00\ &quot;$&quot;_-;_-* &quot;-&quot;??\ &quot;$&quot;_-;_-@_-"/>
    <numFmt numFmtId="171" formatCode="#,##0\ &quot;Pts&quot;;\-#,##0\ &quot;Pts&quot;"/>
    <numFmt numFmtId="172" formatCode="_-* #,##0.00\ _E_s_c_._-;\-* #,##0.00\ _E_s_c_._-;_-* &quot;-&quot;??\ _E_s_c_._-;_-@_-"/>
    <numFmt numFmtId="173" formatCode="_-* #,##0\ _E_s_c_._-;\-* #,##0\ _E_s_c_._-;_-* &quot;-&quot;\ _E_s_c_._-;_-@_-"/>
    <numFmt numFmtId="174" formatCode="_-* #,##0\ &quot;$&quot;_-;\-* #,##0\ &quot;$&quot;_-;_-* &quot;-&quot;\ &quot;$&quot;_-;_-@_-"/>
    <numFmt numFmtId="175" formatCode="0.00_)"/>
    <numFmt numFmtId="176" formatCode="#,##0&quot;£&quot;_);[Red]\(#,##0&quot;£&quot;\)"/>
    <numFmt numFmtId="177" formatCode="_(&quot;$&quot;* #,##0_);_(&quot;$&quot;* \(#,##0\);_(&quot;$&quot;* &quot;-&quot;??_);_(@_)"/>
    <numFmt numFmtId="178" formatCode="0.0%"/>
    <numFmt numFmtId="179" formatCode="&quot;€&quot;\ #,##0.00"/>
    <numFmt numFmtId="180" formatCode="#,##0.00\ &quot;€&quot;"/>
    <numFmt numFmtId="181" formatCode="0.00_ ;[Red]\-0.00\ "/>
  </numFmts>
  <fonts count="60">
    <font>
      <sz val="10"/>
      <color indexed="8"/>
      <name val="MS Sans Serif"/>
    </font>
    <font>
      <b/>
      <sz val="10"/>
      <color indexed="8"/>
      <name val="Arial"/>
      <family val="2"/>
    </font>
    <font>
      <sz val="10"/>
      <color indexed="8"/>
      <name val="Arial"/>
      <family val="2"/>
    </font>
    <font>
      <sz val="8"/>
      <color indexed="8"/>
      <name val="Arial"/>
      <family val="2"/>
    </font>
    <font>
      <b/>
      <sz val="8"/>
      <color indexed="8"/>
      <name val="Arial"/>
      <family val="2"/>
    </font>
    <font>
      <sz val="8"/>
      <name val="Arial"/>
      <family val="2"/>
    </font>
    <font>
      <b/>
      <sz val="8"/>
      <name val="Arial"/>
      <family val="2"/>
    </font>
    <font>
      <sz val="10"/>
      <color indexed="8"/>
      <name val="MS Sans Serif"/>
      <family val="2"/>
    </font>
    <font>
      <b/>
      <sz val="10"/>
      <name val="Arial"/>
      <family val="2"/>
    </font>
    <font>
      <sz val="10"/>
      <name val="Arial"/>
      <family val="2"/>
    </font>
    <font>
      <sz val="10"/>
      <color indexed="8"/>
      <name val="MS Sans Serif"/>
      <family val="2"/>
    </font>
    <font>
      <sz val="10"/>
      <name val="MS Sans Serif"/>
      <family val="2"/>
    </font>
    <font>
      <b/>
      <sz val="10"/>
      <name val="MS Sans Serif"/>
      <family val="2"/>
    </font>
    <font>
      <sz val="10"/>
      <color indexed="24"/>
      <name val="MS Sans Serif"/>
      <family val="2"/>
    </font>
    <font>
      <sz val="10"/>
      <name val="Helv"/>
    </font>
    <font>
      <sz val="10"/>
      <name val="Courier"/>
      <family val="3"/>
    </font>
    <font>
      <b/>
      <sz val="10"/>
      <color indexed="8"/>
      <name val="MS Sans Serif"/>
      <family val="2"/>
    </font>
    <font>
      <b/>
      <sz val="12"/>
      <name val="Arial"/>
      <family val="2"/>
    </font>
    <font>
      <b/>
      <i/>
      <sz val="16"/>
      <name val="Helv"/>
    </font>
    <font>
      <b/>
      <sz val="18"/>
      <color indexed="8"/>
      <name val="Cambria"/>
      <family val="1"/>
    </font>
    <font>
      <sz val="9"/>
      <name val="Fujiyama2"/>
      <family val="2"/>
    </font>
    <font>
      <b/>
      <sz val="12"/>
      <color indexed="8"/>
      <name val="Arial"/>
      <family val="2"/>
    </font>
    <font>
      <sz val="9"/>
      <name val="Arial"/>
      <family val="2"/>
    </font>
    <font>
      <b/>
      <sz val="8"/>
      <color indexed="81"/>
      <name val="Tahoma"/>
      <family val="2"/>
    </font>
    <font>
      <sz val="8"/>
      <color indexed="81"/>
      <name val="Tahoma"/>
      <family val="2"/>
    </font>
    <font>
      <b/>
      <sz val="10"/>
      <color indexed="8"/>
      <name val="Arial"/>
      <family val="2"/>
    </font>
    <font>
      <b/>
      <sz val="10"/>
      <name val="Arial"/>
      <family val="2"/>
    </font>
    <font>
      <sz val="10"/>
      <color indexed="8"/>
      <name val="Arial"/>
      <family val="2"/>
    </font>
    <font>
      <b/>
      <sz val="12"/>
      <color indexed="8"/>
      <name val="Arial"/>
      <family val="2"/>
    </font>
    <font>
      <sz val="8"/>
      <color indexed="8"/>
      <name val="Arial"/>
      <family val="2"/>
    </font>
    <font>
      <sz val="8"/>
      <name val="Arial"/>
      <family val="2"/>
    </font>
    <font>
      <b/>
      <sz val="8"/>
      <color indexed="8"/>
      <name val="Arial"/>
      <family val="2"/>
    </font>
    <font>
      <b/>
      <sz val="8.0500000000000007"/>
      <color indexed="8"/>
      <name val="Arial"/>
      <family val="2"/>
    </font>
    <font>
      <sz val="10"/>
      <color indexed="8"/>
      <name val="Arial"/>
      <family val="2"/>
    </font>
    <font>
      <sz val="10"/>
      <name val="Arial"/>
      <family val="2"/>
    </font>
    <font>
      <b/>
      <sz val="10"/>
      <color indexed="8"/>
      <name val="Arial"/>
      <family val="2"/>
    </font>
    <font>
      <b/>
      <sz val="12"/>
      <color indexed="8"/>
      <name val="Arial"/>
      <family val="2"/>
    </font>
    <font>
      <b/>
      <sz val="10"/>
      <name val="Arial"/>
      <family val="2"/>
    </font>
    <font>
      <b/>
      <sz val="8"/>
      <color indexed="8"/>
      <name val="Arial"/>
      <family val="2"/>
    </font>
    <font>
      <sz val="8"/>
      <color indexed="8"/>
      <name val="Arial"/>
      <family val="2"/>
    </font>
    <font>
      <sz val="8"/>
      <name val="Arial"/>
      <family val="2"/>
    </font>
    <font>
      <b/>
      <sz val="8"/>
      <name val="Arial"/>
      <family val="2"/>
    </font>
    <font>
      <sz val="10"/>
      <color indexed="8"/>
      <name val="MS Sans Serif"/>
    </font>
    <font>
      <sz val="8"/>
      <color indexed="10"/>
      <name val="Arial"/>
      <family val="2"/>
    </font>
    <font>
      <b/>
      <sz val="7"/>
      <name val="Arial"/>
      <family val="2"/>
    </font>
    <font>
      <b/>
      <sz val="8.0500000000000007"/>
      <color indexed="8"/>
      <name val="Arial"/>
      <family val="2"/>
    </font>
    <font>
      <i/>
      <sz val="8"/>
      <color indexed="8"/>
      <name val="Arial"/>
      <family val="2"/>
    </font>
    <font>
      <u/>
      <sz val="8"/>
      <color indexed="8"/>
      <name val="Arial"/>
      <family val="2"/>
    </font>
    <font>
      <sz val="10"/>
      <name val="Arial"/>
      <family val="2"/>
    </font>
    <font>
      <sz val="10"/>
      <color rgb="FFFF0000"/>
      <name val="Arial"/>
      <family val="2"/>
    </font>
    <font>
      <sz val="8"/>
      <color rgb="FFFF0000"/>
      <name val="Arial"/>
      <family val="2"/>
    </font>
    <font>
      <sz val="11"/>
      <color rgb="FF006100"/>
      <name val="Calibri"/>
      <family val="2"/>
      <scheme val="minor"/>
    </font>
    <font>
      <b/>
      <sz val="8"/>
      <color rgb="FF0070C0"/>
      <name val="Arial"/>
      <family val="2"/>
    </font>
    <font>
      <b/>
      <sz val="10"/>
      <color rgb="FF0070C0"/>
      <name val="Arial"/>
      <family val="2"/>
    </font>
    <font>
      <sz val="8"/>
      <color rgb="FF0070C0"/>
      <name val="Arial"/>
      <family val="2"/>
    </font>
    <font>
      <sz val="10"/>
      <color rgb="FF92D050"/>
      <name val="Arial"/>
      <family val="2"/>
    </font>
    <font>
      <sz val="8"/>
      <color rgb="FF000000"/>
      <name val="Arial"/>
      <family val="2"/>
    </font>
    <font>
      <sz val="10"/>
      <color indexed="8"/>
      <name val="Calibri"/>
      <family val="2"/>
    </font>
    <font>
      <vertAlign val="superscript"/>
      <sz val="8"/>
      <color rgb="FF000000"/>
      <name val="Arial"/>
      <family val="2"/>
    </font>
    <font>
      <sz val="8"/>
      <color rgb="FF000000"/>
      <name val="Cambria Math"/>
      <family val="1"/>
    </font>
  </fonts>
  <fills count="10">
    <fill>
      <patternFill patternType="none"/>
    </fill>
    <fill>
      <patternFill patternType="gray125"/>
    </fill>
    <fill>
      <patternFill patternType="solid">
        <fgColor indexed="42"/>
        <bgColor indexed="64"/>
      </patternFill>
    </fill>
    <fill>
      <patternFill patternType="lightUp">
        <fgColor indexed="9"/>
        <bgColor indexed="27"/>
      </patternFill>
    </fill>
    <fill>
      <patternFill patternType="lightUp">
        <fgColor indexed="9"/>
        <bgColor indexed="26"/>
      </patternFill>
    </fill>
    <fill>
      <patternFill patternType="solid">
        <fgColor indexed="22"/>
        <bgColor indexed="64"/>
      </patternFill>
    </fill>
    <fill>
      <patternFill patternType="solid">
        <fgColor indexed="26"/>
        <bgColor indexed="64"/>
      </patternFill>
    </fill>
    <fill>
      <patternFill patternType="solid">
        <fgColor rgb="FFC6EFCE"/>
      </patternFill>
    </fill>
    <fill>
      <patternFill patternType="solid">
        <fgColor theme="8" tint="0.79998168889431442"/>
        <bgColor indexed="64"/>
      </patternFill>
    </fill>
    <fill>
      <patternFill patternType="solid">
        <fgColor rgb="FF00B050"/>
        <bgColor indexed="64"/>
      </patternFill>
    </fill>
  </fills>
  <borders count="3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hair">
        <color indexed="64"/>
      </right>
      <top/>
      <bottom/>
      <diagonal/>
    </border>
    <border>
      <left/>
      <right style="hair">
        <color auto="1"/>
      </right>
      <top/>
      <bottom style="thin">
        <color indexed="64"/>
      </bottom>
      <diagonal/>
    </border>
    <border>
      <left style="hair">
        <color auto="1"/>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medium">
        <color indexed="64"/>
      </right>
      <top/>
      <bottom/>
      <diagonal/>
    </border>
  </borders>
  <cellStyleXfs count="76">
    <xf numFmtId="0" fontId="0" fillId="0" borderId="0"/>
    <xf numFmtId="164" fontId="7" fillId="0" borderId="0" applyFont="0" applyFill="0" applyBorder="0" applyAlignment="0" applyProtection="0"/>
    <xf numFmtId="0" fontId="10" fillId="0" borderId="0"/>
    <xf numFmtId="0" fontId="10" fillId="0" borderId="0"/>
    <xf numFmtId="9" fontId="9" fillId="2" borderId="0"/>
    <xf numFmtId="0" fontId="9" fillId="0" borderId="0"/>
    <xf numFmtId="165" fontId="12" fillId="0" borderId="6" applyAlignment="0" applyProtection="0"/>
    <xf numFmtId="0" fontId="9" fillId="0" borderId="0" applyFill="0" applyBorder="0" applyAlignment="0"/>
    <xf numFmtId="166" fontId="13" fillId="0" borderId="0" applyFill="0" applyBorder="0" applyAlignment="0"/>
    <xf numFmtId="167" fontId="13" fillId="0" borderId="0" applyFill="0" applyBorder="0" applyAlignment="0"/>
    <xf numFmtId="168" fontId="13" fillId="0" borderId="0" applyFill="0" applyBorder="0" applyAlignment="0"/>
    <xf numFmtId="169"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170" fontId="14" fillId="0" borderId="0" applyFont="0" applyFill="0" applyBorder="0" applyAlignment="0" applyProtection="0"/>
    <xf numFmtId="3" fontId="13" fillId="0" borderId="0" applyFont="0" applyFill="0" applyBorder="0" applyAlignment="0" applyProtection="0"/>
    <xf numFmtId="166" fontId="13" fillId="0" borderId="0" applyFont="0" applyFill="0" applyBorder="0" applyAlignment="0" applyProtection="0"/>
    <xf numFmtId="3" fontId="13" fillId="0" borderId="0" applyFont="0" applyFill="0" applyBorder="0" applyAlignment="0" applyProtection="0"/>
    <xf numFmtId="14" fontId="2" fillId="0" borderId="0" applyFill="0" applyBorder="0" applyAlignment="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0" fontId="9" fillId="0" borderId="0"/>
    <xf numFmtId="0" fontId="14" fillId="0" borderId="0"/>
    <xf numFmtId="38" fontId="5" fillId="5" borderId="0" applyNumberFormat="0" applyBorder="0" applyAlignment="0" applyProtection="0"/>
    <xf numFmtId="38" fontId="5" fillId="5" borderId="0" applyNumberFormat="0" applyBorder="0" applyAlignment="0" applyProtection="0"/>
    <xf numFmtId="0" fontId="17" fillId="0" borderId="23" applyNumberFormat="0" applyAlignment="0" applyProtection="0">
      <alignment horizontal="left" vertical="center"/>
    </xf>
    <xf numFmtId="0" fontId="17" fillId="0" borderId="23" applyNumberFormat="0" applyAlignment="0" applyProtection="0">
      <alignment horizontal="left" vertical="center"/>
    </xf>
    <xf numFmtId="0" fontId="17" fillId="0" borderId="20">
      <alignment horizontal="left" vertical="center"/>
    </xf>
    <xf numFmtId="0" fontId="17" fillId="0" borderId="20">
      <alignment horizontal="left" vertical="center"/>
    </xf>
    <xf numFmtId="10" fontId="5" fillId="6" borderId="7" applyNumberFormat="0" applyBorder="0" applyAlignment="0" applyProtection="0"/>
    <xf numFmtId="10" fontId="5" fillId="6" borderId="7" applyNumberFormat="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173" fontId="9" fillId="0" borderId="0" applyFont="0" applyFill="0" applyBorder="0" applyAlignment="0" applyProtection="0"/>
    <xf numFmtId="172" fontId="9" fillId="0" borderId="0" applyFont="0" applyFill="0" applyBorder="0" applyAlignment="0" applyProtection="0"/>
    <xf numFmtId="174" fontId="9" fillId="0" borderId="0" applyFont="0" applyFill="0" applyBorder="0" applyAlignment="0" applyProtection="0"/>
    <xf numFmtId="170" fontId="9" fillId="0" borderId="0" applyFont="0" applyFill="0" applyBorder="0" applyAlignment="0" applyProtection="0"/>
    <xf numFmtId="175" fontId="18" fillId="0" borderId="0"/>
    <xf numFmtId="0" fontId="14" fillId="0" borderId="0"/>
    <xf numFmtId="0" fontId="9" fillId="0" borderId="0" applyFont="0" applyFill="0" applyBorder="0" applyAlignment="0" applyProtection="0"/>
    <xf numFmtId="0" fontId="9" fillId="0" borderId="0" applyFont="0" applyFill="0" applyBorder="0" applyAlignment="0" applyProtection="0"/>
    <xf numFmtId="169" fontId="13" fillId="0" borderId="0" applyFont="0" applyFill="0" applyBorder="0" applyAlignment="0" applyProtection="0"/>
    <xf numFmtId="176" fontId="13" fillId="0" borderId="0" applyFont="0" applyFill="0" applyBorder="0" applyAlignment="0" applyProtection="0"/>
    <xf numFmtId="10" fontId="9" fillId="0" borderId="0" applyFont="0" applyFill="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0" fontId="19" fillId="0" borderId="0" applyNumberFormat="0" applyFill="0" applyBorder="0" applyAlignment="0" applyProtection="0"/>
    <xf numFmtId="49" fontId="2" fillId="0" borderId="0" applyFill="0" applyBorder="0" applyAlignment="0"/>
    <xf numFmtId="177" fontId="13" fillId="0" borderId="0" applyFill="0" applyBorder="0" applyAlignment="0"/>
    <xf numFmtId="178" fontId="13" fillId="0" borderId="0" applyFill="0" applyBorder="0" applyAlignment="0"/>
    <xf numFmtId="0" fontId="20" fillId="0" borderId="17">
      <alignment horizontal="justify" vertical="top" wrapText="1"/>
    </xf>
    <xf numFmtId="0" fontId="11" fillId="0" borderId="0"/>
    <xf numFmtId="0" fontId="22" fillId="0" borderId="0"/>
    <xf numFmtId="0" fontId="7" fillId="0" borderId="0"/>
    <xf numFmtId="0" fontId="9" fillId="0" borderId="0"/>
    <xf numFmtId="0" fontId="9" fillId="0" borderId="0"/>
    <xf numFmtId="0" fontId="9" fillId="0" borderId="0"/>
    <xf numFmtId="0" fontId="7" fillId="0" borderId="0"/>
    <xf numFmtId="0" fontId="48" fillId="0" borderId="0"/>
    <xf numFmtId="0" fontId="48" fillId="0" borderId="0"/>
    <xf numFmtId="0" fontId="51" fillId="7" borderId="0" applyNumberFormat="0" applyBorder="0" applyAlignment="0" applyProtection="0"/>
    <xf numFmtId="0" fontId="9" fillId="0" borderId="0"/>
    <xf numFmtId="0" fontId="9" fillId="0" borderId="0"/>
  </cellStyleXfs>
  <cellXfs count="317">
    <xf numFmtId="0" fontId="0" fillId="0" borderId="0" xfId="0"/>
    <xf numFmtId="0" fontId="2" fillId="0" borderId="0" xfId="0" applyFont="1"/>
    <xf numFmtId="0" fontId="3" fillId="0" borderId="0" xfId="0" applyFont="1" applyAlignment="1">
      <alignment vertical="top"/>
    </xf>
    <xf numFmtId="4" fontId="3" fillId="0" borderId="0" xfId="0" applyNumberFormat="1" applyFont="1" applyAlignment="1">
      <alignment horizontal="right" vertical="top"/>
    </xf>
    <xf numFmtId="0" fontId="4" fillId="0" borderId="0" xfId="66" applyFont="1" applyAlignment="1">
      <alignment horizontal="justify" vertical="top"/>
    </xf>
    <xf numFmtId="0" fontId="25" fillId="0" borderId="0" xfId="66" applyFont="1" applyAlignment="1">
      <alignment horizontal="center" vertical="center"/>
    </xf>
    <xf numFmtId="1" fontId="25" fillId="0" borderId="0" xfId="66" applyNumberFormat="1" applyFont="1" applyAlignment="1">
      <alignment horizontal="center" vertical="center"/>
    </xf>
    <xf numFmtId="4" fontId="25" fillId="0" borderId="0" xfId="66" applyNumberFormat="1" applyFont="1" applyAlignment="1">
      <alignment horizontal="right" vertical="center"/>
    </xf>
    <xf numFmtId="0" fontId="26" fillId="0" borderId="0" xfId="66" applyFont="1" applyAlignment="1">
      <alignment horizontal="center" vertical="center"/>
    </xf>
    <xf numFmtId="0" fontId="27" fillId="0" borderId="0" xfId="66" applyFont="1"/>
    <xf numFmtId="0" fontId="27" fillId="0" borderId="0" xfId="66" applyFont="1" applyAlignment="1">
      <alignment vertical="center"/>
    </xf>
    <xf numFmtId="0" fontId="27" fillId="0" borderId="20" xfId="66" applyFont="1" applyBorder="1"/>
    <xf numFmtId="0" fontId="29" fillId="0" borderId="20" xfId="66" applyFont="1" applyBorder="1" applyAlignment="1">
      <alignment horizontal="center" vertical="center"/>
    </xf>
    <xf numFmtId="4" fontId="29" fillId="0" borderId="20" xfId="66" applyNumberFormat="1" applyFont="1" applyBorder="1" applyAlignment="1">
      <alignment horizontal="right" vertical="center"/>
    </xf>
    <xf numFmtId="0" fontId="30" fillId="0" borderId="20" xfId="66" applyFont="1" applyBorder="1" applyAlignment="1">
      <alignment vertical="center"/>
    </xf>
    <xf numFmtId="0" fontId="29" fillId="0" borderId="20" xfId="66" applyFont="1" applyBorder="1" applyAlignment="1">
      <alignment vertical="center"/>
    </xf>
    <xf numFmtId="0" fontId="29" fillId="0" borderId="13" xfId="66" applyFont="1" applyBorder="1" applyAlignment="1">
      <alignment horizontal="justify" vertical="top"/>
    </xf>
    <xf numFmtId="0" fontId="29" fillId="0" borderId="19" xfId="66" applyFont="1" applyBorder="1" applyAlignment="1">
      <alignment horizontal="justify" vertical="top"/>
    </xf>
    <xf numFmtId="0" fontId="29" fillId="0" borderId="6" xfId="66" applyFont="1" applyBorder="1" applyAlignment="1">
      <alignment horizontal="justify" vertical="top"/>
    </xf>
    <xf numFmtId="0" fontId="29" fillId="0" borderId="18" xfId="66" applyFont="1" applyBorder="1" applyAlignment="1">
      <alignment horizontal="justify" vertical="top"/>
    </xf>
    <xf numFmtId="0" fontId="29" fillId="0" borderId="0" xfId="66" applyFont="1" applyAlignment="1">
      <alignment horizontal="justify" vertical="top"/>
    </xf>
    <xf numFmtId="0" fontId="27" fillId="0" borderId="0" xfId="66" applyFont="1" applyAlignment="1">
      <alignment horizontal="justify"/>
    </xf>
    <xf numFmtId="0" fontId="31" fillId="0" borderId="1" xfId="66" applyFont="1" applyBorder="1" applyAlignment="1">
      <alignment horizontal="center" vertical="center"/>
    </xf>
    <xf numFmtId="0" fontId="29" fillId="0" borderId="0" xfId="66" applyFont="1" applyAlignment="1">
      <alignment vertical="top"/>
    </xf>
    <xf numFmtId="0" fontId="29" fillId="0" borderId="2" xfId="66" applyFont="1" applyBorder="1" applyAlignment="1">
      <alignment horizontal="center" vertical="center"/>
    </xf>
    <xf numFmtId="0" fontId="29" fillId="0" borderId="4" xfId="66" applyFont="1" applyBorder="1" applyAlignment="1">
      <alignment horizontal="justify" vertical="top"/>
    </xf>
    <xf numFmtId="0" fontId="29" fillId="0" borderId="5" xfId="66" applyFont="1" applyBorder="1" applyAlignment="1">
      <alignment horizontal="justify" vertical="top"/>
    </xf>
    <xf numFmtId="179" fontId="29" fillId="0" borderId="5" xfId="66" applyNumberFormat="1" applyFont="1" applyBorder="1" applyAlignment="1">
      <alignment horizontal="justify" vertical="top"/>
    </xf>
    <xf numFmtId="179" fontId="29" fillId="0" borderId="12" xfId="66" applyNumberFormat="1" applyFont="1" applyBorder="1" applyAlignment="1">
      <alignment horizontal="justify" vertical="top"/>
    </xf>
    <xf numFmtId="49" fontId="29" fillId="0" borderId="0" xfId="66" applyNumberFormat="1" applyFont="1" applyAlignment="1">
      <alignment horizontal="justify" vertical="top"/>
    </xf>
    <xf numFmtId="49" fontId="29" fillId="0" borderId="0" xfId="66" applyNumberFormat="1" applyFont="1" applyAlignment="1">
      <alignment horizontal="center" vertical="top"/>
    </xf>
    <xf numFmtId="4" fontId="29" fillId="0" borderId="0" xfId="66" applyNumberFormat="1" applyFont="1" applyAlignment="1">
      <alignment horizontal="right" vertical="top"/>
    </xf>
    <xf numFmtId="179" fontId="30" fillId="0" borderId="0" xfId="66" applyNumberFormat="1" applyFont="1" applyAlignment="1" applyProtection="1">
      <alignment vertical="top"/>
      <protection locked="0"/>
    </xf>
    <xf numFmtId="179" fontId="30" fillId="0" borderId="0" xfId="66" applyNumberFormat="1" applyFont="1" applyAlignment="1">
      <alignment vertical="top"/>
    </xf>
    <xf numFmtId="0" fontId="29" fillId="0" borderId="6" xfId="66" applyFont="1" applyBorder="1" applyAlignment="1">
      <alignment horizontal="center" vertical="center"/>
    </xf>
    <xf numFmtId="4" fontId="29" fillId="0" borderId="6" xfId="66" applyNumberFormat="1" applyFont="1" applyBorder="1" applyAlignment="1">
      <alignment horizontal="right" vertical="center"/>
    </xf>
    <xf numFmtId="0" fontId="30" fillId="0" borderId="6" xfId="66" applyFont="1" applyBorder="1" applyAlignment="1">
      <alignment vertical="center"/>
    </xf>
    <xf numFmtId="0" fontId="30" fillId="0" borderId="0" xfId="66" applyFont="1" applyAlignment="1">
      <alignment vertical="center"/>
    </xf>
    <xf numFmtId="0" fontId="29" fillId="0" borderId="0" xfId="66" applyFont="1" applyAlignment="1">
      <alignment vertical="center"/>
    </xf>
    <xf numFmtId="0" fontId="32" fillId="0" borderId="7" xfId="66" applyFont="1" applyBorder="1" applyAlignment="1">
      <alignment horizontal="center" vertical="center"/>
    </xf>
    <xf numFmtId="0" fontId="31" fillId="0" borderId="7" xfId="66" applyFont="1" applyBorder="1" applyAlignment="1">
      <alignment horizontal="center" vertical="center"/>
    </xf>
    <xf numFmtId="2" fontId="31" fillId="0" borderId="7" xfId="66" applyNumberFormat="1" applyFont="1" applyBorder="1" applyAlignment="1">
      <alignment horizontal="center" vertical="center" wrapText="1"/>
    </xf>
    <xf numFmtId="0" fontId="29" fillId="0" borderId="1" xfId="66" applyFont="1" applyBorder="1" applyAlignment="1">
      <alignment horizontal="justify" vertical="top"/>
    </xf>
    <xf numFmtId="0" fontId="29" fillId="0" borderId="1" xfId="66" applyFont="1" applyBorder="1" applyAlignment="1">
      <alignment horizontal="center" vertical="top"/>
    </xf>
    <xf numFmtId="2" fontId="29" fillId="0" borderId="1" xfId="66" applyNumberFormat="1" applyFont="1" applyBorder="1" applyAlignment="1">
      <alignment vertical="top"/>
    </xf>
    <xf numFmtId="180" fontId="30" fillId="0" borderId="1" xfId="66" applyNumberFormat="1" applyFont="1" applyBorder="1" applyAlignment="1" applyProtection="1">
      <alignment horizontal="right" vertical="top"/>
      <protection locked="0"/>
    </xf>
    <xf numFmtId="180" fontId="30" fillId="0" borderId="1" xfId="66" applyNumberFormat="1" applyFont="1" applyBorder="1" applyAlignment="1">
      <alignment horizontal="right" vertical="top"/>
    </xf>
    <xf numFmtId="0" fontId="29" fillId="0" borderId="0" xfId="66" applyFont="1" applyAlignment="1">
      <alignment horizontal="center" vertical="top"/>
    </xf>
    <xf numFmtId="0" fontId="30" fillId="0" borderId="0" xfId="66" applyFont="1" applyAlignment="1">
      <alignment vertical="top"/>
    </xf>
    <xf numFmtId="0" fontId="33" fillId="0" borderId="0" xfId="66" applyFont="1"/>
    <xf numFmtId="0" fontId="34" fillId="0" borderId="0" xfId="64" applyFont="1" applyAlignment="1">
      <alignment horizontal="center"/>
    </xf>
    <xf numFmtId="0" fontId="35" fillId="0" borderId="0" xfId="0" applyFont="1" applyAlignment="1">
      <alignment horizontal="center" vertical="center"/>
    </xf>
    <xf numFmtId="38" fontId="35" fillId="0" borderId="0" xfId="0" applyNumberFormat="1" applyFont="1" applyAlignment="1">
      <alignment horizontal="center" vertical="center"/>
    </xf>
    <xf numFmtId="40" fontId="35" fillId="0" borderId="0" xfId="0" applyNumberFormat="1" applyFont="1" applyAlignment="1">
      <alignment horizontal="center" vertical="center"/>
    </xf>
    <xf numFmtId="40" fontId="33" fillId="0" borderId="0" xfId="0" applyNumberFormat="1" applyFont="1" applyAlignment="1">
      <alignment horizontal="center" vertical="center"/>
    </xf>
    <xf numFmtId="0" fontId="33" fillId="0" borderId="0" xfId="0" applyFont="1"/>
    <xf numFmtId="1" fontId="35" fillId="0" borderId="0" xfId="0" applyNumberFormat="1" applyFont="1" applyAlignment="1">
      <alignment horizontal="right" vertical="center"/>
    </xf>
    <xf numFmtId="0" fontId="33" fillId="0" borderId="0" xfId="66" applyFont="1" applyAlignment="1">
      <alignment vertical="center"/>
    </xf>
    <xf numFmtId="1" fontId="35" fillId="0" borderId="0" xfId="0" applyNumberFormat="1" applyFont="1" applyAlignment="1">
      <alignment horizontal="center" vertical="center"/>
    </xf>
    <xf numFmtId="0" fontId="34" fillId="0" borderId="5" xfId="64" applyFont="1" applyBorder="1" applyAlignment="1">
      <alignment horizontal="center"/>
    </xf>
    <xf numFmtId="1" fontId="35" fillId="0" borderId="5" xfId="0" applyNumberFormat="1" applyFont="1" applyBorder="1" applyAlignment="1">
      <alignment horizontal="center" vertical="center"/>
    </xf>
    <xf numFmtId="38" fontId="35" fillId="0" borderId="5" xfId="0" applyNumberFormat="1" applyFont="1" applyBorder="1" applyAlignment="1">
      <alignment horizontal="center" vertical="center"/>
    </xf>
    <xf numFmtId="40" fontId="35" fillId="0" borderId="5" xfId="0" applyNumberFormat="1" applyFont="1" applyBorder="1" applyAlignment="1">
      <alignment horizontal="center" vertical="center"/>
    </xf>
    <xf numFmtId="40" fontId="33" fillId="0" borderId="5" xfId="0" applyNumberFormat="1" applyFont="1" applyBorder="1" applyAlignment="1">
      <alignment horizontal="center" vertical="center"/>
    </xf>
    <xf numFmtId="4" fontId="39" fillId="0" borderId="0" xfId="0" applyNumberFormat="1" applyFont="1" applyAlignment="1">
      <alignment horizontal="right" vertical="top"/>
    </xf>
    <xf numFmtId="0" fontId="33" fillId="0" borderId="0" xfId="66" applyFont="1" applyAlignment="1">
      <alignment horizontal="justify"/>
    </xf>
    <xf numFmtId="0" fontId="40" fillId="0" borderId="1" xfId="64" applyFont="1" applyBorder="1" applyAlignment="1">
      <alignment horizontal="right" vertical="top"/>
    </xf>
    <xf numFmtId="0" fontId="39" fillId="0" borderId="0" xfId="0" applyFont="1" applyAlignment="1">
      <alignment vertical="top"/>
    </xf>
    <xf numFmtId="0" fontId="39" fillId="0" borderId="0" xfId="0" applyFont="1" applyAlignment="1">
      <alignment horizontal="center" vertical="top"/>
    </xf>
    <xf numFmtId="38" fontId="39" fillId="0" borderId="0" xfId="0" applyNumberFormat="1" applyFont="1" applyAlignment="1">
      <alignment vertical="top"/>
    </xf>
    <xf numFmtId="40" fontId="39" fillId="0" borderId="0" xfId="0" applyNumberFormat="1" applyFont="1" applyAlignment="1">
      <alignment vertical="top"/>
    </xf>
    <xf numFmtId="40" fontId="39" fillId="0" borderId="11" xfId="0" applyNumberFormat="1" applyFont="1" applyBorder="1" applyAlignment="1">
      <alignment horizontal="right" vertical="top"/>
    </xf>
    <xf numFmtId="0" fontId="41" fillId="0" borderId="1" xfId="64" applyFont="1" applyBorder="1" applyAlignment="1">
      <alignment horizontal="center" vertical="center"/>
    </xf>
    <xf numFmtId="0" fontId="39" fillId="0" borderId="0" xfId="0" applyFont="1" applyAlignment="1">
      <alignment horizontal="justify" vertical="center"/>
    </xf>
    <xf numFmtId="0" fontId="41" fillId="0" borderId="2" xfId="64" applyFont="1" applyBorder="1" applyAlignment="1">
      <alignment horizontal="center" vertical="center"/>
    </xf>
    <xf numFmtId="0" fontId="40" fillId="0" borderId="4" xfId="64" applyFont="1" applyBorder="1" applyAlignment="1">
      <alignment horizontal="justify" vertical="top"/>
    </xf>
    <xf numFmtId="0" fontId="40" fillId="0" borderId="5" xfId="64" applyFont="1" applyBorder="1" applyAlignment="1">
      <alignment horizontal="center"/>
    </xf>
    <xf numFmtId="38" fontId="40" fillId="0" borderId="5" xfId="64" applyNumberFormat="1" applyFont="1" applyBorder="1" applyAlignment="1">
      <alignment horizontal="center"/>
    </xf>
    <xf numFmtId="38" fontId="40" fillId="0" borderId="5" xfId="64" quotePrefix="1" applyNumberFormat="1" applyFont="1" applyBorder="1" applyAlignment="1">
      <alignment horizontal="right"/>
    </xf>
    <xf numFmtId="40" fontId="40" fillId="0" borderId="5" xfId="64" quotePrefix="1" applyNumberFormat="1" applyFont="1" applyBorder="1" applyAlignment="1">
      <alignment horizontal="right"/>
    </xf>
    <xf numFmtId="40" fontId="40" fillId="0" borderId="5" xfId="64" applyNumberFormat="1" applyFont="1" applyBorder="1" applyAlignment="1">
      <alignment horizontal="right"/>
    </xf>
    <xf numFmtId="40" fontId="40" fillId="0" borderId="5" xfId="65" applyNumberFormat="1" applyFont="1" applyBorder="1" applyAlignment="1">
      <alignment horizontal="right"/>
    </xf>
    <xf numFmtId="40" fontId="34" fillId="0" borderId="12" xfId="64" applyNumberFormat="1" applyFont="1" applyBorder="1" applyAlignment="1">
      <alignment horizontal="center"/>
    </xf>
    <xf numFmtId="0" fontId="41" fillId="0" borderId="0" xfId="64" applyFont="1" applyAlignment="1">
      <alignment horizontal="center" vertical="center"/>
    </xf>
    <xf numFmtId="0" fontId="40" fillId="0" borderId="0" xfId="64" applyFont="1" applyAlignment="1">
      <alignment horizontal="justify" vertical="top"/>
    </xf>
    <xf numFmtId="0" fontId="40" fillId="0" borderId="0" xfId="64" applyFont="1" applyAlignment="1">
      <alignment horizontal="center"/>
    </xf>
    <xf numFmtId="38" fontId="40" fillId="0" borderId="0" xfId="64" applyNumberFormat="1" applyFont="1" applyAlignment="1">
      <alignment horizontal="center"/>
    </xf>
    <xf numFmtId="38" fontId="40" fillId="0" borderId="0" xfId="64" quotePrefix="1" applyNumberFormat="1" applyFont="1" applyAlignment="1">
      <alignment horizontal="right"/>
    </xf>
    <xf numFmtId="40" fontId="40" fillId="0" borderId="0" xfId="64" quotePrefix="1" applyNumberFormat="1" applyFont="1" applyAlignment="1">
      <alignment horizontal="right"/>
    </xf>
    <xf numFmtId="40" fontId="40" fillId="0" borderId="0" xfId="64" applyNumberFormat="1" applyFont="1" applyAlignment="1">
      <alignment horizontal="right"/>
    </xf>
    <xf numFmtId="40" fontId="40" fillId="0" borderId="0" xfId="65" applyNumberFormat="1" applyFont="1" applyAlignment="1">
      <alignment horizontal="right"/>
    </xf>
    <xf numFmtId="40" fontId="34" fillId="0" borderId="0" xfId="64" applyNumberFormat="1" applyFont="1" applyAlignment="1">
      <alignment horizontal="center"/>
    </xf>
    <xf numFmtId="0" fontId="39" fillId="0" borderId="17" xfId="0" applyFont="1" applyBorder="1" applyAlignment="1" applyProtection="1">
      <alignment horizontal="center" vertical="top"/>
      <protection hidden="1"/>
    </xf>
    <xf numFmtId="0" fontId="39" fillId="0" borderId="26" xfId="0" applyFont="1" applyBorder="1" applyAlignment="1" applyProtection="1">
      <alignment horizontal="center" vertical="top"/>
      <protection hidden="1"/>
    </xf>
    <xf numFmtId="0" fontId="40" fillId="0" borderId="25" xfId="0" applyFont="1" applyBorder="1" applyAlignment="1" applyProtection="1">
      <alignment horizontal="center" vertical="top"/>
      <protection hidden="1"/>
    </xf>
    <xf numFmtId="0" fontId="43" fillId="0" borderId="15" xfId="0" applyFont="1" applyBorder="1" applyAlignment="1" applyProtection="1">
      <alignment horizontal="center" vertical="top" shrinkToFit="1"/>
      <protection hidden="1"/>
    </xf>
    <xf numFmtId="0" fontId="40" fillId="0" borderId="15" xfId="0" applyFont="1" applyBorder="1" applyAlignment="1" applyProtection="1">
      <alignment horizontal="center" vertical="top"/>
      <protection hidden="1"/>
    </xf>
    <xf numFmtId="0" fontId="40" fillId="0" borderId="15" xfId="0" applyFont="1" applyBorder="1" applyAlignment="1" applyProtection="1">
      <alignment horizontal="center" vertical="top" wrapText="1"/>
      <protection hidden="1"/>
    </xf>
    <xf numFmtId="0" fontId="39" fillId="0" borderId="15" xfId="0" applyFont="1" applyBorder="1" applyAlignment="1" applyProtection="1">
      <alignment horizontal="center" vertical="top"/>
      <protection hidden="1"/>
    </xf>
    <xf numFmtId="0" fontId="40" fillId="0" borderId="26" xfId="0" applyFont="1" applyBorder="1" applyAlignment="1" applyProtection="1">
      <alignment horizontal="center" vertical="top"/>
      <protection hidden="1"/>
    </xf>
    <xf numFmtId="0" fontId="41" fillId="0" borderId="20" xfId="64" applyFont="1" applyBorder="1" applyAlignment="1">
      <alignment horizontal="center" vertical="center"/>
    </xf>
    <xf numFmtId="0" fontId="40" fillId="0" borderId="20" xfId="64" applyFont="1" applyBorder="1" applyAlignment="1">
      <alignment horizontal="justify" vertical="top"/>
    </xf>
    <xf numFmtId="0" fontId="40" fillId="0" borderId="20" xfId="64" applyFont="1" applyBorder="1" applyAlignment="1">
      <alignment horizontal="center"/>
    </xf>
    <xf numFmtId="38" fontId="40" fillId="0" borderId="20" xfId="64" applyNumberFormat="1" applyFont="1" applyBorder="1" applyAlignment="1">
      <alignment horizontal="center"/>
    </xf>
    <xf numFmtId="38" fontId="40" fillId="0" borderId="20" xfId="64" quotePrefix="1" applyNumberFormat="1" applyFont="1" applyBorder="1" applyAlignment="1">
      <alignment horizontal="right"/>
    </xf>
    <xf numFmtId="40" fontId="40" fillId="0" borderId="20" xfId="64" quotePrefix="1" applyNumberFormat="1" applyFont="1" applyBorder="1" applyAlignment="1">
      <alignment horizontal="right"/>
    </xf>
    <xf numFmtId="40" fontId="40" fillId="0" borderId="20" xfId="64" applyNumberFormat="1" applyFont="1" applyBorder="1" applyAlignment="1">
      <alignment horizontal="right"/>
    </xf>
    <xf numFmtId="40" fontId="40" fillId="0" borderId="20" xfId="65" applyNumberFormat="1" applyFont="1" applyBorder="1" applyAlignment="1">
      <alignment horizontal="right"/>
    </xf>
    <xf numFmtId="40" fontId="34" fillId="0" borderId="20" xfId="64" applyNumberFormat="1" applyFont="1" applyBorder="1" applyAlignment="1">
      <alignment horizontal="center"/>
    </xf>
    <xf numFmtId="0" fontId="40" fillId="0" borderId="24" xfId="0" applyFont="1" applyBorder="1" applyAlignment="1" applyProtection="1">
      <alignment horizontal="center" vertical="top"/>
      <protection hidden="1"/>
    </xf>
    <xf numFmtId="0" fontId="43" fillId="0" borderId="9" xfId="0" applyFont="1" applyBorder="1" applyAlignment="1" applyProtection="1">
      <alignment horizontal="center" vertical="top" shrinkToFit="1"/>
      <protection hidden="1"/>
    </xf>
    <xf numFmtId="0" fontId="40" fillId="0" borderId="9" xfId="0" applyFont="1" applyBorder="1" applyAlignment="1" applyProtection="1">
      <alignment horizontal="center" vertical="top"/>
      <protection hidden="1"/>
    </xf>
    <xf numFmtId="0" fontId="40" fillId="0" borderId="9" xfId="0" applyFont="1" applyBorder="1" applyAlignment="1" applyProtection="1">
      <alignment horizontal="center" vertical="top" wrapText="1"/>
      <protection hidden="1"/>
    </xf>
    <xf numFmtId="0" fontId="40" fillId="0" borderId="17" xfId="0" applyFont="1" applyBorder="1" applyAlignment="1" applyProtection="1">
      <alignment horizontal="center" vertical="top"/>
      <protection hidden="1"/>
    </xf>
    <xf numFmtId="0" fontId="45" fillId="0" borderId="0" xfId="0" applyFont="1" applyAlignment="1">
      <alignment horizontal="center" vertical="center"/>
    </xf>
    <xf numFmtId="0" fontId="39" fillId="0" borderId="0" xfId="0" applyFont="1" applyAlignment="1" applyProtection="1">
      <alignment horizontal="center" vertical="top"/>
      <protection hidden="1"/>
    </xf>
    <xf numFmtId="40" fontId="38" fillId="0" borderId="2" xfId="0" applyNumberFormat="1" applyFont="1" applyBorder="1" applyAlignment="1">
      <alignment horizontal="center" vertical="center"/>
    </xf>
    <xf numFmtId="4" fontId="38" fillId="0" borderId="0" xfId="0" applyNumberFormat="1" applyFont="1" applyAlignment="1">
      <alignment horizontal="center"/>
    </xf>
    <xf numFmtId="0" fontId="44" fillId="0" borderId="1" xfId="64" applyFont="1" applyBorder="1" applyAlignment="1">
      <alignment horizontal="center" vertical="center" wrapText="1"/>
    </xf>
    <xf numFmtId="0" fontId="45" fillId="0" borderId="11" xfId="0" applyFont="1" applyBorder="1" applyAlignment="1">
      <alignment horizontal="center" vertical="center"/>
    </xf>
    <xf numFmtId="0" fontId="45" fillId="0" borderId="1" xfId="0" applyFont="1" applyBorder="1" applyAlignment="1">
      <alignment horizontal="center" vertical="center"/>
    </xf>
    <xf numFmtId="1" fontId="38" fillId="0" borderId="27" xfId="0" applyNumberFormat="1" applyFont="1" applyBorder="1" applyAlignment="1">
      <alignment horizontal="center" vertical="center"/>
    </xf>
    <xf numFmtId="1" fontId="38" fillId="0" borderId="28" xfId="0" applyNumberFormat="1" applyFont="1" applyBorder="1" applyAlignment="1">
      <alignment horizontal="center" vertical="center"/>
    </xf>
    <xf numFmtId="4" fontId="38" fillId="0" borderId="27" xfId="0" applyNumberFormat="1" applyFont="1" applyBorder="1" applyAlignment="1">
      <alignment horizontal="center" vertical="center"/>
    </xf>
    <xf numFmtId="4" fontId="38" fillId="0" borderId="29" xfId="0" applyNumberFormat="1" applyFont="1" applyBorder="1" applyAlignment="1">
      <alignment horizontal="center" vertical="center"/>
    </xf>
    <xf numFmtId="40" fontId="38" fillId="0" borderId="1" xfId="0" applyNumberFormat="1" applyFont="1" applyBorder="1" applyAlignment="1">
      <alignment horizontal="center" vertical="center"/>
    </xf>
    <xf numFmtId="49" fontId="38" fillId="0" borderId="1" xfId="66" applyNumberFormat="1" applyFont="1" applyBorder="1" applyAlignment="1">
      <alignment horizontal="justify" vertical="top"/>
    </xf>
    <xf numFmtId="0" fontId="38" fillId="0" borderId="1" xfId="0" applyFont="1" applyBorder="1" applyAlignment="1">
      <alignment vertical="top"/>
    </xf>
    <xf numFmtId="0" fontId="39" fillId="0" borderId="1" xfId="0" applyFont="1" applyBorder="1" applyAlignment="1">
      <alignment horizontal="center" vertical="top"/>
    </xf>
    <xf numFmtId="38" fontId="39" fillId="0" borderId="8" xfId="0" applyNumberFormat="1" applyFont="1" applyBorder="1" applyAlignment="1">
      <alignment vertical="top"/>
    </xf>
    <xf numFmtId="38" fontId="39" fillId="0" borderId="9" xfId="0" applyNumberFormat="1" applyFont="1" applyBorder="1" applyAlignment="1">
      <alignment vertical="top"/>
    </xf>
    <xf numFmtId="40" fontId="39" fillId="0" borderId="10" xfId="0" applyNumberFormat="1" applyFont="1" applyBorder="1" applyAlignment="1">
      <alignment vertical="top"/>
    </xf>
    <xf numFmtId="40" fontId="39" fillId="0" borderId="8" xfId="0" applyNumberFormat="1" applyFont="1" applyBorder="1" applyAlignment="1">
      <alignment vertical="top"/>
    </xf>
    <xf numFmtId="40" fontId="39" fillId="0" borderId="1" xfId="0" applyNumberFormat="1" applyFont="1" applyBorder="1" applyAlignment="1">
      <alignment horizontal="right" vertical="top"/>
    </xf>
    <xf numFmtId="49" fontId="39" fillId="0" borderId="1" xfId="66" applyNumberFormat="1" applyFont="1" applyBorder="1" applyAlignment="1">
      <alignment horizontal="justify" vertical="top"/>
    </xf>
    <xf numFmtId="0" fontId="39" fillId="0" borderId="1" xfId="0" applyFont="1" applyBorder="1" applyAlignment="1">
      <alignment horizontal="justify" vertical="top"/>
    </xf>
    <xf numFmtId="49" fontId="38" fillId="0" borderId="2" xfId="66" applyNumberFormat="1" applyFont="1" applyBorder="1" applyAlignment="1">
      <alignment horizontal="justify" vertical="top"/>
    </xf>
    <xf numFmtId="0" fontId="39" fillId="0" borderId="2" xfId="0" applyFont="1" applyBorder="1" applyAlignment="1">
      <alignment horizontal="justify" vertical="top"/>
    </xf>
    <xf numFmtId="0" fontId="39" fillId="0" borderId="2" xfId="0" applyFont="1" applyBorder="1" applyAlignment="1">
      <alignment horizontal="center" vertical="top"/>
    </xf>
    <xf numFmtId="38" fontId="39" fillId="0" borderId="14" xfId="0" applyNumberFormat="1" applyFont="1" applyBorder="1" applyAlignment="1">
      <alignment vertical="top"/>
    </xf>
    <xf numFmtId="38" fontId="39" fillId="0" borderId="15" xfId="0" applyNumberFormat="1" applyFont="1" applyBorder="1" applyAlignment="1">
      <alignment vertical="top"/>
    </xf>
    <xf numFmtId="40" fontId="39" fillId="0" borderId="16" xfId="0" applyNumberFormat="1" applyFont="1" applyBorder="1" applyAlignment="1">
      <alignment vertical="top"/>
    </xf>
    <xf numFmtId="40" fontId="39" fillId="0" borderId="14" xfId="0" applyNumberFormat="1" applyFont="1" applyBorder="1" applyAlignment="1">
      <alignment vertical="top"/>
    </xf>
    <xf numFmtId="40" fontId="46" fillId="0" borderId="10" xfId="0" applyNumberFormat="1" applyFont="1" applyBorder="1" applyAlignment="1">
      <alignment vertical="top"/>
    </xf>
    <xf numFmtId="40" fontId="46" fillId="0" borderId="1" xfId="0" applyNumberFormat="1" applyFont="1" applyBorder="1" applyAlignment="1">
      <alignment horizontal="right" vertical="top"/>
    </xf>
    <xf numFmtId="4" fontId="46" fillId="0" borderId="0" xfId="0" applyNumberFormat="1" applyFont="1" applyAlignment="1">
      <alignment horizontal="right" vertical="top"/>
    </xf>
    <xf numFmtId="2" fontId="40" fillId="0" borderId="1" xfId="0" applyNumberFormat="1" applyFont="1" applyBorder="1" applyAlignment="1">
      <alignment horizontal="right" vertical="top"/>
    </xf>
    <xf numFmtId="0" fontId="33" fillId="0" borderId="0" xfId="3" applyFont="1" applyAlignment="1">
      <alignment vertical="top"/>
    </xf>
    <xf numFmtId="0" fontId="38" fillId="0" borderId="1" xfId="0" applyFont="1" applyBorder="1" applyAlignment="1">
      <alignment horizontal="center" vertical="top"/>
    </xf>
    <xf numFmtId="40" fontId="39" fillId="0" borderId="1" xfId="3" applyNumberFormat="1" applyFont="1" applyBorder="1" applyAlignment="1">
      <alignment vertical="top"/>
    </xf>
    <xf numFmtId="40" fontId="46" fillId="0" borderId="8" xfId="0" applyNumberFormat="1" applyFont="1" applyBorder="1" applyAlignment="1">
      <alignment vertical="top"/>
    </xf>
    <xf numFmtId="40" fontId="46" fillId="0" borderId="14" xfId="0" applyNumberFormat="1" applyFont="1" applyBorder="1" applyAlignment="1">
      <alignment vertical="top"/>
    </xf>
    <xf numFmtId="40" fontId="46" fillId="0" borderId="16" xfId="0" applyNumberFormat="1" applyFont="1" applyBorder="1" applyAlignment="1">
      <alignment vertical="top"/>
    </xf>
    <xf numFmtId="40" fontId="39" fillId="0" borderId="2" xfId="0" applyNumberFormat="1" applyFont="1" applyBorder="1" applyAlignment="1">
      <alignment horizontal="right" vertical="top"/>
    </xf>
    <xf numFmtId="0" fontId="39" fillId="0" borderId="1" xfId="0" applyFont="1" applyBorder="1" applyAlignment="1">
      <alignment horizontal="right" vertical="top"/>
    </xf>
    <xf numFmtId="0" fontId="39" fillId="0" borderId="0" xfId="0" applyFont="1" applyAlignment="1">
      <alignment vertical="center" wrapText="1"/>
    </xf>
    <xf numFmtId="40" fontId="47" fillId="0" borderId="8" xfId="0" applyNumberFormat="1" applyFont="1" applyBorder="1" applyAlignment="1">
      <alignment vertical="top"/>
    </xf>
    <xf numFmtId="38" fontId="47" fillId="0" borderId="8" xfId="0" applyNumberFormat="1" applyFont="1" applyBorder="1" applyAlignment="1">
      <alignment vertical="top"/>
    </xf>
    <xf numFmtId="40" fontId="47" fillId="0" borderId="1" xfId="0" applyNumberFormat="1" applyFont="1" applyBorder="1" applyAlignment="1">
      <alignment horizontal="right" vertical="top"/>
    </xf>
    <xf numFmtId="40" fontId="39" fillId="0" borderId="1" xfId="0" applyNumberFormat="1" applyFont="1" applyBorder="1" applyAlignment="1">
      <alignment vertical="top"/>
    </xf>
    <xf numFmtId="0" fontId="33" fillId="0" borderId="0" xfId="0" applyFont="1" applyAlignment="1">
      <alignment horizontal="center"/>
    </xf>
    <xf numFmtId="38" fontId="33" fillId="0" borderId="0" xfId="0" applyNumberFormat="1" applyFont="1"/>
    <xf numFmtId="40" fontId="33" fillId="0" borderId="0" xfId="0" applyNumberFormat="1" applyFont="1"/>
    <xf numFmtId="0" fontId="3" fillId="0" borderId="1" xfId="0" applyFont="1" applyBorder="1" applyAlignment="1">
      <alignment horizontal="justify" vertical="top"/>
    </xf>
    <xf numFmtId="0" fontId="3" fillId="0" borderId="1" xfId="0" applyFont="1" applyBorder="1" applyAlignment="1">
      <alignment horizontal="center" vertical="top"/>
    </xf>
    <xf numFmtId="0" fontId="3" fillId="0" borderId="1" xfId="0" quotePrefix="1" applyFont="1" applyBorder="1" applyAlignment="1">
      <alignment horizontal="right" vertical="top"/>
    </xf>
    <xf numFmtId="0" fontId="3" fillId="0" borderId="1" xfId="0" applyFont="1" applyBorder="1" applyAlignment="1">
      <alignment horizontal="right" vertical="top"/>
    </xf>
    <xf numFmtId="0" fontId="3" fillId="0" borderId="1" xfId="0" applyFont="1" applyBorder="1" applyAlignment="1">
      <alignment horizontal="justify" vertical="top" wrapText="1"/>
    </xf>
    <xf numFmtId="0" fontId="3" fillId="0" borderId="0" xfId="0" applyFont="1" applyAlignment="1" applyProtection="1">
      <alignment horizontal="center" vertical="top"/>
      <protection hidden="1"/>
    </xf>
    <xf numFmtId="49" fontId="3" fillId="0" borderId="1" xfId="66" applyNumberFormat="1" applyFont="1" applyBorder="1" applyAlignment="1">
      <alignment horizontal="justify" vertical="top"/>
    </xf>
    <xf numFmtId="38" fontId="3" fillId="0" borderId="8" xfId="0" applyNumberFormat="1" applyFont="1" applyBorder="1" applyAlignment="1">
      <alignment vertical="top"/>
    </xf>
    <xf numFmtId="38" fontId="3" fillId="0" borderId="9" xfId="0" applyNumberFormat="1" applyFont="1" applyBorder="1" applyAlignment="1">
      <alignment vertical="top"/>
    </xf>
    <xf numFmtId="40" fontId="3" fillId="0" borderId="10" xfId="0" applyNumberFormat="1" applyFont="1" applyBorder="1" applyAlignment="1">
      <alignment vertical="top"/>
    </xf>
    <xf numFmtId="40" fontId="3" fillId="0" borderId="8" xfId="0" applyNumberFormat="1" applyFont="1" applyBorder="1" applyAlignment="1">
      <alignment vertical="top"/>
    </xf>
    <xf numFmtId="40" fontId="3" fillId="0" borderId="1" xfId="0" applyNumberFormat="1" applyFont="1" applyBorder="1" applyAlignment="1">
      <alignment horizontal="right" vertical="top"/>
    </xf>
    <xf numFmtId="40" fontId="3" fillId="0" borderId="1" xfId="0" applyNumberFormat="1" applyFont="1" applyBorder="1" applyAlignment="1">
      <alignment vertical="top"/>
    </xf>
    <xf numFmtId="0" fontId="4" fillId="0" borderId="1" xfId="0" applyFont="1" applyBorder="1" applyAlignment="1">
      <alignment horizontal="left" vertical="top"/>
    </xf>
    <xf numFmtId="0" fontId="3" fillId="0" borderId="1" xfId="0" applyFont="1" applyBorder="1" applyAlignment="1">
      <alignment horizontal="left" vertical="top"/>
    </xf>
    <xf numFmtId="2" fontId="5" fillId="0" borderId="1" xfId="0" applyNumberFormat="1" applyFont="1" applyBorder="1" applyAlignment="1">
      <alignment horizontal="right" vertical="top"/>
    </xf>
    <xf numFmtId="38" fontId="3" fillId="0" borderId="14" xfId="0" applyNumberFormat="1" applyFont="1" applyBorder="1" applyAlignment="1">
      <alignment vertical="top"/>
    </xf>
    <xf numFmtId="38" fontId="3" fillId="0" borderId="15" xfId="0" applyNumberFormat="1" applyFont="1" applyBorder="1" applyAlignment="1">
      <alignment vertical="top"/>
    </xf>
    <xf numFmtId="40" fontId="3" fillId="0" borderId="2" xfId="0" applyNumberFormat="1" applyFont="1" applyBorder="1" applyAlignment="1">
      <alignment horizontal="right" vertical="top"/>
    </xf>
    <xf numFmtId="4" fontId="3" fillId="0" borderId="0" xfId="0" applyNumberFormat="1" applyFont="1" applyAlignment="1">
      <alignment vertical="top"/>
    </xf>
    <xf numFmtId="0" fontId="4" fillId="0" borderId="1" xfId="0" applyFont="1" applyBorder="1" applyAlignment="1">
      <alignment horizontal="justify" vertical="top"/>
    </xf>
    <xf numFmtId="40" fontId="3" fillId="0" borderId="1" xfId="3" applyNumberFormat="1" applyFont="1" applyBorder="1" applyAlignment="1">
      <alignment vertical="top"/>
    </xf>
    <xf numFmtId="0" fontId="3" fillId="0" borderId="0" xfId="0" applyFont="1" applyAlignment="1">
      <alignment vertical="center" wrapText="1"/>
    </xf>
    <xf numFmtId="0" fontId="4" fillId="0" borderId="1" xfId="66" applyFont="1" applyBorder="1" applyAlignment="1">
      <alignment horizontal="justify" vertical="top"/>
    </xf>
    <xf numFmtId="0" fontId="4" fillId="0" borderId="1" xfId="66" applyFont="1" applyBorder="1" applyAlignment="1">
      <alignment horizontal="center" vertical="top"/>
    </xf>
    <xf numFmtId="2" fontId="4" fillId="0" borderId="1" xfId="66" applyNumberFormat="1" applyFont="1" applyBorder="1" applyAlignment="1">
      <alignment vertical="top"/>
    </xf>
    <xf numFmtId="180" fontId="6" fillId="0" borderId="1" xfId="66" applyNumberFormat="1" applyFont="1" applyBorder="1" applyAlignment="1" applyProtection="1">
      <alignment horizontal="right" vertical="top"/>
      <protection locked="0"/>
    </xf>
    <xf numFmtId="180" fontId="6" fillId="0" borderId="1" xfId="66" applyNumberFormat="1" applyFont="1" applyBorder="1" applyAlignment="1">
      <alignment horizontal="right" vertical="top"/>
    </xf>
    <xf numFmtId="0" fontId="1" fillId="0" borderId="0" xfId="66" applyFont="1" applyAlignment="1">
      <alignment horizontal="justify"/>
    </xf>
    <xf numFmtId="181" fontId="38" fillId="0" borderId="28" xfId="0" applyNumberFormat="1" applyFont="1" applyBorder="1" applyAlignment="1">
      <alignment horizontal="center" vertical="center"/>
    </xf>
    <xf numFmtId="181" fontId="38" fillId="0" borderId="29" xfId="0" applyNumberFormat="1" applyFont="1" applyBorder="1" applyAlignment="1">
      <alignment horizontal="center" vertical="center"/>
    </xf>
    <xf numFmtId="181" fontId="39" fillId="0" borderId="9" xfId="0" applyNumberFormat="1" applyFont="1" applyBorder="1" applyAlignment="1">
      <alignment vertical="top"/>
    </xf>
    <xf numFmtId="181" fontId="39" fillId="0" borderId="10" xfId="0" applyNumberFormat="1" applyFont="1" applyBorder="1" applyAlignment="1">
      <alignment vertical="top"/>
    </xf>
    <xf numFmtId="181" fontId="39" fillId="0" borderId="15" xfId="0" applyNumberFormat="1" applyFont="1" applyBorder="1" applyAlignment="1">
      <alignment vertical="top"/>
    </xf>
    <xf numFmtId="181" fontId="39" fillId="0" borderId="16" xfId="0" applyNumberFormat="1" applyFont="1" applyBorder="1" applyAlignment="1">
      <alignment vertical="top"/>
    </xf>
    <xf numFmtId="181" fontId="3" fillId="0" borderId="9" xfId="0" applyNumberFormat="1" applyFont="1" applyBorder="1" applyAlignment="1">
      <alignment vertical="top"/>
    </xf>
    <xf numFmtId="181" fontId="3" fillId="0" borderId="10" xfId="0" applyNumberFormat="1" applyFont="1" applyBorder="1" applyAlignment="1">
      <alignment vertical="top"/>
    </xf>
    <xf numFmtId="181" fontId="3" fillId="0" borderId="15" xfId="0" applyNumberFormat="1" applyFont="1" applyBorder="1" applyAlignment="1">
      <alignment vertical="top"/>
    </xf>
    <xf numFmtId="181" fontId="3" fillId="0" borderId="16" xfId="0" applyNumberFormat="1" applyFont="1" applyBorder="1" applyAlignment="1">
      <alignment vertical="top"/>
    </xf>
    <xf numFmtId="181" fontId="3" fillId="0" borderId="9" xfId="0" applyNumberFormat="1" applyFont="1" applyBorder="1" applyAlignment="1">
      <alignment horizontal="right" vertical="top"/>
    </xf>
    <xf numFmtId="40" fontId="3" fillId="0" borderId="9" xfId="0" applyNumberFormat="1" applyFont="1" applyBorder="1" applyAlignment="1">
      <alignment horizontal="right" vertical="top"/>
    </xf>
    <xf numFmtId="40" fontId="3" fillId="0" borderId="9" xfId="0" applyNumberFormat="1" applyFont="1" applyBorder="1" applyAlignment="1">
      <alignment vertical="top"/>
    </xf>
    <xf numFmtId="40" fontId="47" fillId="0" borderId="9" xfId="0" applyNumberFormat="1" applyFont="1" applyBorder="1" applyAlignment="1">
      <alignment vertical="top"/>
    </xf>
    <xf numFmtId="0" fontId="29" fillId="0" borderId="2" xfId="66" applyFont="1" applyBorder="1" applyAlignment="1">
      <alignment horizontal="justify" vertical="top"/>
    </xf>
    <xf numFmtId="0" fontId="29" fillId="0" borderId="2" xfId="66" applyFont="1" applyBorder="1" applyAlignment="1">
      <alignment horizontal="center" vertical="top"/>
    </xf>
    <xf numFmtId="2" fontId="29" fillId="0" borderId="2" xfId="66" applyNumberFormat="1" applyFont="1" applyBorder="1" applyAlignment="1">
      <alignment vertical="top"/>
    </xf>
    <xf numFmtId="180" fontId="30" fillId="0" borderId="2" xfId="66" applyNumberFormat="1" applyFont="1" applyBorder="1" applyAlignment="1" applyProtection="1">
      <alignment horizontal="right" vertical="top"/>
      <protection locked="0"/>
    </xf>
    <xf numFmtId="180" fontId="30" fillId="0" borderId="2" xfId="66" applyNumberFormat="1" applyFont="1" applyBorder="1" applyAlignment="1">
      <alignment horizontal="right" vertical="top"/>
    </xf>
    <xf numFmtId="40" fontId="39" fillId="0" borderId="2" xfId="0" applyNumberFormat="1" applyFont="1" applyBorder="1" applyAlignment="1">
      <alignment vertical="top"/>
    </xf>
    <xf numFmtId="49" fontId="4" fillId="0" borderId="1" xfId="66" applyNumberFormat="1" applyFont="1" applyBorder="1" applyAlignment="1">
      <alignment horizontal="justify" vertical="top"/>
    </xf>
    <xf numFmtId="0" fontId="9" fillId="0" borderId="0" xfId="64" applyFont="1" applyAlignment="1">
      <alignment horizontal="center"/>
    </xf>
    <xf numFmtId="0" fontId="2" fillId="0" borderId="0" xfId="0" applyFont="1" applyAlignment="1">
      <alignment wrapText="1"/>
    </xf>
    <xf numFmtId="40" fontId="3" fillId="0" borderId="11" xfId="0" applyNumberFormat="1" applyFont="1" applyBorder="1" applyAlignment="1">
      <alignment vertical="top"/>
    </xf>
    <xf numFmtId="0" fontId="3" fillId="0" borderId="1" xfId="0" applyFont="1" applyBorder="1" applyAlignment="1">
      <alignment horizontal="right" vertical="top" wrapText="1"/>
    </xf>
    <xf numFmtId="40" fontId="3" fillId="0" borderId="14" xfId="0" applyNumberFormat="1" applyFont="1" applyBorder="1" applyAlignment="1">
      <alignment vertical="top"/>
    </xf>
    <xf numFmtId="40" fontId="3" fillId="0" borderId="16" xfId="0" applyNumberFormat="1" applyFont="1" applyBorder="1" applyAlignment="1">
      <alignment vertical="top"/>
    </xf>
    <xf numFmtId="0" fontId="3" fillId="0" borderId="2" xfId="0" applyFont="1" applyBorder="1" applyAlignment="1">
      <alignment horizontal="center" vertical="top"/>
    </xf>
    <xf numFmtId="40" fontId="3" fillId="0" borderId="2" xfId="0" applyNumberFormat="1" applyFont="1" applyBorder="1" applyAlignment="1">
      <alignment vertical="top"/>
    </xf>
    <xf numFmtId="40" fontId="3" fillId="0" borderId="15" xfId="0" applyNumberFormat="1" applyFont="1" applyBorder="1" applyAlignment="1">
      <alignment vertical="top"/>
    </xf>
    <xf numFmtId="49" fontId="3" fillId="0" borderId="2" xfId="66" applyNumberFormat="1" applyFont="1" applyBorder="1" applyAlignment="1">
      <alignment horizontal="justify" vertical="top"/>
    </xf>
    <xf numFmtId="0" fontId="4" fillId="0" borderId="2" xfId="0" applyFont="1" applyBorder="1" applyAlignment="1">
      <alignment horizontal="justify" vertical="top"/>
    </xf>
    <xf numFmtId="0" fontId="52" fillId="0" borderId="1" xfId="0" applyFont="1" applyBorder="1" applyAlignment="1">
      <alignment vertical="top"/>
    </xf>
    <xf numFmtId="0" fontId="52" fillId="0" borderId="1" xfId="0" applyFont="1" applyBorder="1" applyAlignment="1">
      <alignment horizontal="justify" vertical="top"/>
    </xf>
    <xf numFmtId="0" fontId="52" fillId="8" borderId="1" xfId="66" applyFont="1" applyFill="1" applyBorder="1" applyAlignment="1">
      <alignment horizontal="justify" vertical="top"/>
    </xf>
    <xf numFmtId="0" fontId="34" fillId="9" borderId="0" xfId="64" applyFont="1" applyFill="1" applyAlignment="1">
      <alignment horizontal="center"/>
    </xf>
    <xf numFmtId="0" fontId="9" fillId="9" borderId="0" xfId="64" applyFont="1" applyFill="1" applyAlignment="1">
      <alignment horizontal="center"/>
    </xf>
    <xf numFmtId="0" fontId="5" fillId="9" borderId="0" xfId="0" applyFont="1" applyFill="1" applyAlignment="1">
      <alignment vertical="top"/>
    </xf>
    <xf numFmtId="0" fontId="49" fillId="9" borderId="0" xfId="0" applyFont="1" applyFill="1"/>
    <xf numFmtId="0" fontId="2" fillId="9" borderId="0" xfId="0" applyFont="1" applyFill="1"/>
    <xf numFmtId="40" fontId="2" fillId="9" borderId="0" xfId="0" applyNumberFormat="1" applyFont="1" applyFill="1"/>
    <xf numFmtId="0" fontId="33" fillId="9" borderId="0" xfId="0" applyFont="1" applyFill="1"/>
    <xf numFmtId="0" fontId="55" fillId="9" borderId="0" xfId="0" applyFont="1" applyFill="1"/>
    <xf numFmtId="0" fontId="4" fillId="0" borderId="1" xfId="0" applyFont="1" applyBorder="1" applyAlignment="1">
      <alignment horizontal="center" vertical="top"/>
    </xf>
    <xf numFmtId="0" fontId="2" fillId="0" borderId="0" xfId="3" applyFont="1" applyAlignment="1">
      <alignment vertical="top"/>
    </xf>
    <xf numFmtId="0" fontId="47" fillId="0" borderId="0" xfId="0" applyFont="1" applyAlignment="1">
      <alignment vertical="center" wrapText="1"/>
    </xf>
    <xf numFmtId="40" fontId="3" fillId="0" borderId="0" xfId="0" applyNumberFormat="1" applyFont="1" applyAlignment="1">
      <alignment vertical="top"/>
    </xf>
    <xf numFmtId="0" fontId="3" fillId="0" borderId="0" xfId="0" applyFont="1" applyAlignment="1">
      <alignment vertical="top" wrapText="1"/>
    </xf>
    <xf numFmtId="0" fontId="47" fillId="0" borderId="0" xfId="0" applyFont="1" applyAlignment="1">
      <alignment vertical="top"/>
    </xf>
    <xf numFmtId="40" fontId="47" fillId="0" borderId="10" xfId="0" applyNumberFormat="1" applyFont="1" applyBorder="1" applyAlignment="1">
      <alignment vertical="top"/>
    </xf>
    <xf numFmtId="0" fontId="9" fillId="9" borderId="0" xfId="0" applyFont="1" applyFill="1"/>
    <xf numFmtId="0" fontId="50" fillId="9" borderId="0" xfId="0" applyFont="1" applyFill="1" applyAlignment="1">
      <alignment vertical="top"/>
    </xf>
    <xf numFmtId="0" fontId="51" fillId="9" borderId="0" xfId="73" applyFill="1" applyAlignment="1">
      <alignment vertical="top"/>
    </xf>
    <xf numFmtId="0" fontId="5" fillId="0" borderId="0" xfId="0" applyFont="1" applyAlignment="1">
      <alignment horizontal="justify" vertical="top" wrapText="1"/>
    </xf>
    <xf numFmtId="0" fontId="6" fillId="0" borderId="1" xfId="64" applyFont="1" applyBorder="1" applyAlignment="1">
      <alignment horizontal="center" vertical="center"/>
    </xf>
    <xf numFmtId="0" fontId="6" fillId="0" borderId="7" xfId="66" applyFont="1" applyBorder="1" applyAlignment="1">
      <alignment horizontal="center" vertical="center" wrapText="1"/>
    </xf>
    <xf numFmtId="0" fontId="4" fillId="0" borderId="7" xfId="66" applyFont="1" applyBorder="1" applyAlignment="1">
      <alignment horizontal="center" vertical="center" wrapText="1"/>
    </xf>
    <xf numFmtId="40" fontId="4" fillId="0" borderId="2" xfId="0" applyNumberFormat="1" applyFont="1" applyBorder="1" applyAlignment="1">
      <alignment horizontal="center" vertical="center"/>
    </xf>
    <xf numFmtId="40" fontId="4" fillId="0" borderId="7" xfId="0" applyNumberFormat="1" applyFont="1" applyBorder="1" applyAlignment="1">
      <alignment horizontal="center" vertical="center"/>
    </xf>
    <xf numFmtId="40" fontId="32" fillId="0" borderId="13" xfId="0" applyNumberFormat="1" applyFont="1" applyBorder="1" applyAlignment="1">
      <alignment horizontal="center" vertical="center"/>
    </xf>
    <xf numFmtId="0" fontId="32" fillId="0" borderId="21" xfId="0" applyFont="1" applyBorder="1" applyAlignment="1">
      <alignment horizontal="center" vertical="center"/>
    </xf>
    <xf numFmtId="0" fontId="45" fillId="0" borderId="20" xfId="0" applyFont="1" applyBorder="1" applyAlignment="1">
      <alignment horizontal="center" vertical="center"/>
    </xf>
    <xf numFmtId="0" fontId="45" fillId="0" borderId="22" xfId="0" applyFont="1" applyBorder="1" applyAlignment="1">
      <alignment horizontal="center" vertical="center"/>
    </xf>
    <xf numFmtId="0" fontId="45" fillId="0" borderId="13" xfId="0" applyFont="1" applyBorder="1" applyAlignment="1">
      <alignment horizontal="center" vertical="center"/>
    </xf>
    <xf numFmtId="0" fontId="45" fillId="0" borderId="2" xfId="0" applyFont="1" applyBorder="1" applyAlignment="1">
      <alignment horizontal="center" vertical="center"/>
    </xf>
    <xf numFmtId="4" fontId="4" fillId="0" borderId="21" xfId="0" applyNumberFormat="1" applyFont="1" applyBorder="1" applyAlignment="1">
      <alignment horizontal="center" vertical="center"/>
    </xf>
    <xf numFmtId="4" fontId="38" fillId="0" borderId="22" xfId="0" applyNumberFormat="1" applyFont="1" applyBorder="1" applyAlignment="1">
      <alignment horizontal="center" vertical="center"/>
    </xf>
    <xf numFmtId="0" fontId="38" fillId="0" borderId="21" xfId="0" applyFont="1" applyBorder="1" applyAlignment="1">
      <alignment horizontal="center" vertical="center"/>
    </xf>
    <xf numFmtId="0" fontId="38" fillId="0" borderId="20" xfId="0" applyFont="1" applyBorder="1" applyAlignment="1">
      <alignment horizontal="center" vertical="center"/>
    </xf>
    <xf numFmtId="0" fontId="38" fillId="0" borderId="22" xfId="0" applyFont="1" applyBorder="1" applyAlignment="1">
      <alignment horizontal="center" vertical="center"/>
    </xf>
    <xf numFmtId="1" fontId="53" fillId="0" borderId="21" xfId="0" applyNumberFormat="1" applyFont="1" applyBorder="1" applyAlignment="1">
      <alignment horizontal="center" vertical="center"/>
    </xf>
    <xf numFmtId="1" fontId="53" fillId="0" borderId="20" xfId="0" applyNumberFormat="1" applyFont="1" applyBorder="1" applyAlignment="1">
      <alignment horizontal="center" vertical="center"/>
    </xf>
    <xf numFmtId="1" fontId="53" fillId="0" borderId="22" xfId="0" applyNumberFormat="1" applyFont="1" applyBorder="1" applyAlignment="1">
      <alignment horizontal="center" vertical="center"/>
    </xf>
    <xf numFmtId="1" fontId="32" fillId="0" borderId="19" xfId="0" applyNumberFormat="1" applyFont="1" applyBorder="1" applyAlignment="1">
      <alignment horizontal="center" vertical="center"/>
    </xf>
    <xf numFmtId="1" fontId="32" fillId="0" borderId="18" xfId="0" applyNumberFormat="1" applyFont="1" applyBorder="1" applyAlignment="1">
      <alignment horizontal="center" vertical="center"/>
    </xf>
    <xf numFmtId="1" fontId="32" fillId="0" borderId="4" xfId="0" applyNumberFormat="1" applyFont="1" applyBorder="1" applyAlignment="1">
      <alignment horizontal="center" vertical="center"/>
    </xf>
    <xf numFmtId="1" fontId="32" fillId="0" borderId="12" xfId="0" applyNumberFormat="1" applyFont="1" applyBorder="1" applyAlignment="1">
      <alignment horizontal="center" vertical="center"/>
    </xf>
    <xf numFmtId="0" fontId="37" fillId="0" borderId="5" xfId="64" applyFont="1" applyBorder="1" applyAlignment="1">
      <alignment horizontal="center" vertical="center"/>
    </xf>
    <xf numFmtId="0" fontId="54" fillId="8" borderId="3" xfId="0" applyFont="1" applyFill="1" applyBorder="1" applyAlignment="1">
      <alignment horizontal="justify" vertical="center"/>
    </xf>
    <xf numFmtId="0" fontId="54" fillId="8" borderId="0" xfId="0" applyFont="1" applyFill="1" applyAlignment="1">
      <alignment horizontal="justify" vertical="center"/>
    </xf>
    <xf numFmtId="0" fontId="54" fillId="8" borderId="11" xfId="0" applyFont="1" applyFill="1" applyBorder="1" applyAlignment="1">
      <alignment horizontal="justify" vertical="center"/>
    </xf>
    <xf numFmtId="0" fontId="44" fillId="0" borderId="7" xfId="64" applyFont="1" applyBorder="1" applyAlignment="1">
      <alignment horizontal="center" vertical="center" wrapText="1"/>
    </xf>
    <xf numFmtId="0" fontId="32" fillId="0" borderId="18" xfId="0" applyFont="1" applyBorder="1" applyAlignment="1">
      <alignment horizontal="center" vertical="center"/>
    </xf>
    <xf numFmtId="0" fontId="45" fillId="0" borderId="12" xfId="0" applyFont="1" applyBorder="1" applyAlignment="1">
      <alignment horizontal="center" vertical="center"/>
    </xf>
    <xf numFmtId="40" fontId="32" fillId="0" borderId="21" xfId="0" applyNumberFormat="1" applyFont="1" applyBorder="1" applyAlignment="1">
      <alignment horizontal="center" vertical="center"/>
    </xf>
    <xf numFmtId="40" fontId="45" fillId="0" borderId="20" xfId="0" applyNumberFormat="1" applyFont="1" applyBorder="1" applyAlignment="1">
      <alignment horizontal="center" vertical="center"/>
    </xf>
    <xf numFmtId="40" fontId="45" fillId="0" borderId="22" xfId="0" applyNumberFormat="1" applyFont="1" applyBorder="1" applyAlignment="1">
      <alignment horizontal="center" vertical="center"/>
    </xf>
    <xf numFmtId="40" fontId="21" fillId="0" borderId="0" xfId="0" applyNumberFormat="1" applyFont="1" applyAlignment="1">
      <alignment horizontal="center" vertical="center"/>
    </xf>
    <xf numFmtId="40" fontId="36" fillId="0" borderId="0" xfId="0" applyNumberFormat="1" applyFont="1" applyAlignment="1">
      <alignment horizontal="center" vertical="center"/>
    </xf>
    <xf numFmtId="0" fontId="8" fillId="0" borderId="5" xfId="64" applyFont="1" applyBorder="1" applyAlignment="1">
      <alignment horizontal="center" vertical="center"/>
    </xf>
    <xf numFmtId="0" fontId="39" fillId="0" borderId="24" xfId="0" applyFont="1" applyBorder="1" applyAlignment="1" applyProtection="1">
      <alignment horizontal="center" textRotation="255" shrinkToFit="1"/>
      <protection hidden="1"/>
    </xf>
    <xf numFmtId="0" fontId="39" fillId="0" borderId="25" xfId="0" applyFont="1" applyBorder="1" applyAlignment="1" applyProtection="1">
      <alignment horizontal="center" textRotation="255" shrinkToFit="1"/>
      <protection hidden="1"/>
    </xf>
    <xf numFmtId="0" fontId="39" fillId="0" borderId="9" xfId="0" applyFont="1" applyBorder="1" applyAlignment="1" applyProtection="1">
      <alignment horizontal="center" textRotation="255" shrinkToFit="1"/>
      <protection hidden="1"/>
    </xf>
    <xf numFmtId="0" fontId="39" fillId="0" borderId="15" xfId="0" applyFont="1" applyBorder="1" applyAlignment="1" applyProtection="1">
      <alignment horizontal="center" textRotation="255" shrinkToFit="1"/>
      <protection hidden="1"/>
    </xf>
    <xf numFmtId="0" fontId="39" fillId="0" borderId="17" xfId="0" applyFont="1" applyBorder="1" applyAlignment="1" applyProtection="1">
      <alignment horizontal="center" vertical="center"/>
      <protection hidden="1"/>
    </xf>
    <xf numFmtId="0" fontId="42" fillId="0" borderId="0" xfId="0" applyFont="1" applyAlignment="1">
      <alignment vertical="center"/>
    </xf>
    <xf numFmtId="0" fontId="42" fillId="0" borderId="24" xfId="0" applyFont="1" applyBorder="1" applyAlignment="1">
      <alignment vertical="center"/>
    </xf>
    <xf numFmtId="0" fontId="42" fillId="0" borderId="26" xfId="0" applyFont="1" applyBorder="1" applyAlignment="1">
      <alignment vertical="center"/>
    </xf>
    <xf numFmtId="0" fontId="42" fillId="0" borderId="5" xfId="0" applyFont="1" applyBorder="1" applyAlignment="1">
      <alignment vertical="center"/>
    </xf>
    <xf numFmtId="0" fontId="42" fillId="0" borderId="25" xfId="0" applyFont="1" applyBorder="1" applyAlignment="1">
      <alignment vertical="center"/>
    </xf>
    <xf numFmtId="0" fontId="54" fillId="8" borderId="3" xfId="66" applyFont="1" applyFill="1" applyBorder="1" applyAlignment="1">
      <alignment horizontal="justify" vertical="center"/>
    </xf>
    <xf numFmtId="0" fontId="54" fillId="8" borderId="0" xfId="66" applyFont="1" applyFill="1" applyAlignment="1">
      <alignment horizontal="justify" vertical="center"/>
    </xf>
    <xf numFmtId="0" fontId="54" fillId="8" borderId="11" xfId="66" applyFont="1" applyFill="1" applyBorder="1" applyAlignment="1">
      <alignment horizontal="justify" vertical="center"/>
    </xf>
    <xf numFmtId="1" fontId="28" fillId="0" borderId="0" xfId="66" applyNumberFormat="1" applyFont="1" applyAlignment="1">
      <alignment horizontal="center" vertical="center"/>
    </xf>
    <xf numFmtId="1" fontId="25" fillId="0" borderId="5" xfId="66" applyNumberFormat="1" applyFont="1" applyBorder="1" applyAlignment="1">
      <alignment horizontal="center" vertical="center"/>
    </xf>
    <xf numFmtId="1" fontId="53" fillId="0" borderId="4" xfId="66" applyNumberFormat="1" applyFont="1" applyBorder="1" applyAlignment="1">
      <alignment horizontal="center" vertical="center"/>
    </xf>
    <xf numFmtId="1" fontId="53" fillId="0" borderId="5" xfId="66" applyNumberFormat="1" applyFont="1" applyBorder="1" applyAlignment="1">
      <alignment horizontal="center" vertical="center"/>
    </xf>
    <xf numFmtId="1" fontId="53" fillId="0" borderId="12" xfId="66" applyNumberFormat="1" applyFont="1" applyBorder="1" applyAlignment="1">
      <alignment horizontal="center" vertical="center"/>
    </xf>
    <xf numFmtId="0" fontId="31" fillId="0" borderId="21" xfId="66" applyFont="1" applyBorder="1" applyAlignment="1">
      <alignment horizontal="center" vertical="center"/>
    </xf>
    <xf numFmtId="0" fontId="31" fillId="0" borderId="20" xfId="66" applyFont="1" applyBorder="1" applyAlignment="1">
      <alignment horizontal="center" vertical="center"/>
    </xf>
    <xf numFmtId="0" fontId="31" fillId="0" borderId="22" xfId="66" applyFont="1" applyBorder="1" applyAlignment="1">
      <alignment horizontal="center" vertical="center"/>
    </xf>
    <xf numFmtId="0" fontId="29" fillId="8" borderId="0" xfId="66" applyFont="1" applyFill="1" applyAlignment="1">
      <alignment horizontal="justify" vertical="center"/>
    </xf>
    <xf numFmtId="0" fontId="29" fillId="8" borderId="11" xfId="66" applyFont="1" applyFill="1" applyBorder="1" applyAlignment="1">
      <alignment horizontal="justify" vertical="center"/>
    </xf>
    <xf numFmtId="0" fontId="56" fillId="0" borderId="30" xfId="0" applyFont="1" applyBorder="1" applyAlignment="1">
      <alignment horizontal="justify" vertical="center"/>
    </xf>
    <xf numFmtId="0" fontId="56" fillId="0" borderId="30" xfId="0" applyFont="1" applyBorder="1" applyAlignment="1">
      <alignment horizontal="center" vertical="center"/>
    </xf>
    <xf numFmtId="0" fontId="56" fillId="0" borderId="30" xfId="0" applyFont="1" applyBorder="1" applyAlignment="1">
      <alignment horizontal="right" vertical="center"/>
    </xf>
    <xf numFmtId="0" fontId="57" fillId="0" borderId="0" xfId="0" applyFont="1"/>
    <xf numFmtId="0" fontId="50" fillId="0" borderId="30" xfId="0" applyFont="1" applyBorder="1" applyAlignment="1">
      <alignment horizontal="right" vertical="center"/>
    </xf>
    <xf numFmtId="0" fontId="56" fillId="0" borderId="30" xfId="0" applyFont="1" applyBorder="1" applyAlignment="1">
      <alignment horizontal="justify" vertical="center" wrapText="1"/>
    </xf>
    <xf numFmtId="0" fontId="3" fillId="0" borderId="30" xfId="0" applyFont="1" applyBorder="1" applyAlignment="1">
      <alignment horizontal="justify" vertical="center"/>
    </xf>
    <xf numFmtId="0" fontId="3" fillId="0" borderId="30" xfId="0" applyFont="1" applyBorder="1" applyAlignment="1">
      <alignment horizontal="right" vertical="center"/>
    </xf>
    <xf numFmtId="0" fontId="3" fillId="0" borderId="30" xfId="0" applyFont="1" applyBorder="1" applyAlignment="1">
      <alignment horizontal="center" vertical="center"/>
    </xf>
    <xf numFmtId="0" fontId="56" fillId="0" borderId="30" xfId="0" applyFont="1" applyBorder="1" applyAlignment="1">
      <alignment horizontal="right" vertical="center" wrapText="1"/>
    </xf>
    <xf numFmtId="0" fontId="3" fillId="0" borderId="30" xfId="0" applyFont="1" applyBorder="1" applyAlignment="1">
      <alignment horizontal="justify" vertical="center" wrapText="1"/>
    </xf>
    <xf numFmtId="0" fontId="57" fillId="0" borderId="30" xfId="0" applyFont="1" applyBorder="1" applyAlignment="1">
      <alignment vertical="top"/>
    </xf>
  </cellXfs>
  <cellStyles count="76">
    <cellStyle name="=C:\WINDOWS\SYSTEM32\COMMAND.COM" xfId="4" xr:uid="{00000000-0005-0000-0000-000000000000}"/>
    <cellStyle name="•W_laroux" xfId="5" xr:uid="{00000000-0005-0000-0000-000001000000}"/>
    <cellStyle name="Border" xfId="6" xr:uid="{00000000-0005-0000-0000-000002000000}"/>
    <cellStyle name="Calc Currency (0)" xfId="7" xr:uid="{00000000-0005-0000-0000-000003000000}"/>
    <cellStyle name="Calc Currency (2)" xfId="8" xr:uid="{00000000-0005-0000-0000-000004000000}"/>
    <cellStyle name="Calc Percent (0)" xfId="9" xr:uid="{00000000-0005-0000-0000-000005000000}"/>
    <cellStyle name="Calc Percent (1)" xfId="10" xr:uid="{00000000-0005-0000-0000-000006000000}"/>
    <cellStyle name="Calc Percent (2)" xfId="11" xr:uid="{00000000-0005-0000-0000-000007000000}"/>
    <cellStyle name="Calc Units (0)" xfId="12" xr:uid="{00000000-0005-0000-0000-000008000000}"/>
    <cellStyle name="Calc Units (1)" xfId="13" xr:uid="{00000000-0005-0000-0000-000009000000}"/>
    <cellStyle name="Calc Units (2)" xfId="14" xr:uid="{00000000-0005-0000-0000-00000A000000}"/>
    <cellStyle name="Comma [00]" xfId="15" xr:uid="{00000000-0005-0000-0000-00000B000000}"/>
    <cellStyle name="Comma0" xfId="16" xr:uid="{00000000-0005-0000-0000-00000C000000}"/>
    <cellStyle name="Correto" xfId="73" builtinId="26"/>
    <cellStyle name="Currency [00]" xfId="17" xr:uid="{00000000-0005-0000-0000-00000D000000}"/>
    <cellStyle name="Currency0" xfId="18" xr:uid="{00000000-0005-0000-0000-00000E000000}"/>
    <cellStyle name="Date Short" xfId="19" xr:uid="{00000000-0005-0000-0000-00000F000000}"/>
    <cellStyle name="Emphasis 1" xfId="20" xr:uid="{00000000-0005-0000-0000-000010000000}"/>
    <cellStyle name="Emphasis 2" xfId="21" xr:uid="{00000000-0005-0000-0000-000011000000}"/>
    <cellStyle name="Emphasis 3" xfId="22" xr:uid="{00000000-0005-0000-0000-000012000000}"/>
    <cellStyle name="Enter Currency (0)" xfId="23" xr:uid="{00000000-0005-0000-0000-000013000000}"/>
    <cellStyle name="Enter Currency (2)" xfId="24" xr:uid="{00000000-0005-0000-0000-000014000000}"/>
    <cellStyle name="Enter Units (0)" xfId="25" xr:uid="{00000000-0005-0000-0000-000015000000}"/>
    <cellStyle name="Enter Units (1)" xfId="26" xr:uid="{00000000-0005-0000-0000-000016000000}"/>
    <cellStyle name="Enter Units (2)" xfId="27" xr:uid="{00000000-0005-0000-0000-000017000000}"/>
    <cellStyle name="ESTI1 - Modelo1" xfId="28" xr:uid="{00000000-0005-0000-0000-000018000000}"/>
    <cellStyle name="Estilo 1" xfId="29" xr:uid="{00000000-0005-0000-0000-000019000000}"/>
    <cellStyle name="Euro" xfId="1" xr:uid="{00000000-0005-0000-0000-00001A000000}"/>
    <cellStyle name="Grey" xfId="30" xr:uid="{00000000-0005-0000-0000-00001C000000}"/>
    <cellStyle name="Grey 2" xfId="31" xr:uid="{00000000-0005-0000-0000-00001D000000}"/>
    <cellStyle name="Header1" xfId="32" xr:uid="{00000000-0005-0000-0000-00001E000000}"/>
    <cellStyle name="Header1 2" xfId="33" xr:uid="{00000000-0005-0000-0000-00001F000000}"/>
    <cellStyle name="Header2" xfId="34" xr:uid="{00000000-0005-0000-0000-000020000000}"/>
    <cellStyle name="Header2 2" xfId="35" xr:uid="{00000000-0005-0000-0000-000021000000}"/>
    <cellStyle name="Input [yellow]" xfId="36" xr:uid="{00000000-0005-0000-0000-000022000000}"/>
    <cellStyle name="Input [yellow] 2" xfId="37" xr:uid="{00000000-0005-0000-0000-000023000000}"/>
    <cellStyle name="Link Currency (0)" xfId="38" xr:uid="{00000000-0005-0000-0000-000024000000}"/>
    <cellStyle name="Link Currency (2)" xfId="39" xr:uid="{00000000-0005-0000-0000-000025000000}"/>
    <cellStyle name="Link Units (0)" xfId="40" xr:uid="{00000000-0005-0000-0000-000026000000}"/>
    <cellStyle name="Link Units (1)" xfId="41" xr:uid="{00000000-0005-0000-0000-000027000000}"/>
    <cellStyle name="Link Units (2)" xfId="42" xr:uid="{00000000-0005-0000-0000-000028000000}"/>
    <cellStyle name="Millares [0]_Cover-pages" xfId="43" xr:uid="{00000000-0005-0000-0000-000029000000}"/>
    <cellStyle name="Millares_Cover-pages" xfId="44" xr:uid="{00000000-0005-0000-0000-00002A000000}"/>
    <cellStyle name="Moneda [0]_Cover-pages" xfId="45" xr:uid="{00000000-0005-0000-0000-00002B000000}"/>
    <cellStyle name="Moneda_Cover-pages" xfId="46" xr:uid="{00000000-0005-0000-0000-00002C000000}"/>
    <cellStyle name="Normal" xfId="0" builtinId="0"/>
    <cellStyle name="Normal - Style1" xfId="47" xr:uid="{00000000-0005-0000-0000-00002E000000}"/>
    <cellStyle name="Normal 2" xfId="2" xr:uid="{00000000-0005-0000-0000-00002F000000}"/>
    <cellStyle name="Normal 2 2" xfId="68" xr:uid="{00000000-0005-0000-0000-000030000000}"/>
    <cellStyle name="Normal 2 3" xfId="70" xr:uid="{00000000-0005-0000-0000-000031000000}"/>
    <cellStyle name="Normal 3" xfId="66" xr:uid="{00000000-0005-0000-0000-000032000000}"/>
    <cellStyle name="Normal 4" xfId="67" xr:uid="{00000000-0005-0000-0000-000033000000}"/>
    <cellStyle name="Normal 5" xfId="69" xr:uid="{00000000-0005-0000-0000-000034000000}"/>
    <cellStyle name="Normal 6" xfId="71" xr:uid="{00000000-0005-0000-0000-000035000000}"/>
    <cellStyle name="Normal 6 2" xfId="74" xr:uid="{00000000-0005-0000-0000-000036000000}"/>
    <cellStyle name="Normal 7" xfId="72" xr:uid="{00000000-0005-0000-0000-000037000000}"/>
    <cellStyle name="Normal 7 2" xfId="75" xr:uid="{00000000-0005-0000-0000-000038000000}"/>
    <cellStyle name="Normal_E24178-PE-MED-RES-DONAS-00" xfId="65" xr:uid="{00000000-0005-0000-0000-000039000000}"/>
    <cellStyle name="Normal_Lumej Medições" xfId="3" xr:uid="{00000000-0005-0000-0000-00003A000000}"/>
    <cellStyle name="Normal_MEDICOES" xfId="64" xr:uid="{00000000-0005-0000-0000-00003B000000}"/>
    <cellStyle name="normální_laroux" xfId="48" xr:uid="{00000000-0005-0000-0000-00003C000000}"/>
    <cellStyle name="Œ…‹æØ‚è [0.00]_laroux" xfId="49" xr:uid="{00000000-0005-0000-0000-00003D000000}"/>
    <cellStyle name="Œ…‹æØ‚è_laroux" xfId="50" xr:uid="{00000000-0005-0000-0000-00003E000000}"/>
    <cellStyle name="Percent [0]" xfId="51" xr:uid="{00000000-0005-0000-0000-000040000000}"/>
    <cellStyle name="Percent [00]" xfId="52" xr:uid="{00000000-0005-0000-0000-000041000000}"/>
    <cellStyle name="Percent [2]" xfId="53" xr:uid="{00000000-0005-0000-0000-000042000000}"/>
    <cellStyle name="PrePop Currency (0)" xfId="54" xr:uid="{00000000-0005-0000-0000-000043000000}"/>
    <cellStyle name="PrePop Currency (2)" xfId="55" xr:uid="{00000000-0005-0000-0000-000044000000}"/>
    <cellStyle name="PrePop Units (0)" xfId="56" xr:uid="{00000000-0005-0000-0000-000045000000}"/>
    <cellStyle name="PrePop Units (1)" xfId="57" xr:uid="{00000000-0005-0000-0000-000046000000}"/>
    <cellStyle name="PrePop Units (2)" xfId="58" xr:uid="{00000000-0005-0000-0000-000047000000}"/>
    <cellStyle name="Sheet Title" xfId="59" xr:uid="{00000000-0005-0000-0000-000048000000}"/>
    <cellStyle name="Text Indent A" xfId="60" xr:uid="{00000000-0005-0000-0000-000049000000}"/>
    <cellStyle name="Text Indent B" xfId="61" xr:uid="{00000000-0005-0000-0000-00004A000000}"/>
    <cellStyle name="Text Indent C" xfId="62" xr:uid="{00000000-0005-0000-0000-00004B000000}"/>
    <cellStyle name="Texto" xfId="63" xr:uid="{00000000-0005-0000-0000-00004C000000}"/>
  </cellStyles>
  <dxfs count="19">
    <dxf>
      <font>
        <color rgb="FFFF0000"/>
      </font>
    </dxf>
    <dxf>
      <font>
        <color rgb="FFFF0000"/>
      </font>
    </dxf>
    <dxf>
      <font>
        <color theme="4"/>
      </font>
    </dxf>
    <dxf>
      <font>
        <color theme="4"/>
      </font>
    </dxf>
    <dxf>
      <font>
        <color theme="4"/>
      </font>
    </dxf>
    <dxf>
      <font>
        <color theme="4"/>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3"/>
      </font>
      <fill>
        <patternFill>
          <bgColor indexed="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0</xdr:row>
      <xdr:rowOff>47625</xdr:rowOff>
    </xdr:from>
    <xdr:to>
      <xdr:col>12</xdr:col>
      <xdr:colOff>515620</xdr:colOff>
      <xdr:row>0</xdr:row>
      <xdr:rowOff>1083496</xdr:rowOff>
    </xdr:to>
    <xdr:pic>
      <xdr:nvPicPr>
        <xdr:cNvPr id="6" name="Imagem 5">
          <a:extLst>
            <a:ext uri="{FF2B5EF4-FFF2-40B4-BE49-F238E27FC236}">
              <a16:creationId xmlns:a16="http://schemas.microsoft.com/office/drawing/2014/main" id="{CF95755A-C9FC-4760-8AEC-79631E97137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1990725" y="47625"/>
          <a:ext cx="1155700" cy="1035871"/>
        </a:xfrm>
        <a:prstGeom prst="rect">
          <a:avLst/>
        </a:prstGeom>
      </xdr:spPr>
    </xdr:pic>
    <xdr:clientData/>
  </xdr:twoCellAnchor>
  <xdr:twoCellAnchor editAs="oneCell">
    <xdr:from>
      <xdr:col>11</xdr:col>
      <xdr:colOff>0</xdr:colOff>
      <xdr:row>16</xdr:row>
      <xdr:rowOff>38101</xdr:rowOff>
    </xdr:from>
    <xdr:to>
      <xdr:col>12</xdr:col>
      <xdr:colOff>515620</xdr:colOff>
      <xdr:row>16</xdr:row>
      <xdr:rowOff>1077782</xdr:rowOff>
    </xdr:to>
    <xdr:pic>
      <xdr:nvPicPr>
        <xdr:cNvPr id="7" name="Imagem 6">
          <a:extLst>
            <a:ext uri="{FF2B5EF4-FFF2-40B4-BE49-F238E27FC236}">
              <a16:creationId xmlns:a16="http://schemas.microsoft.com/office/drawing/2014/main" id="{C3D53C26-98DA-4CAF-B8B8-1B05D3C5868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1990725" y="6267451"/>
          <a:ext cx="1155700" cy="10358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515620</xdr:colOff>
      <xdr:row>0</xdr:row>
      <xdr:rowOff>1083496</xdr:rowOff>
    </xdr:to>
    <xdr:pic>
      <xdr:nvPicPr>
        <xdr:cNvPr id="2" name="Imagem 1">
          <a:extLst>
            <a:ext uri="{FF2B5EF4-FFF2-40B4-BE49-F238E27FC236}">
              <a16:creationId xmlns:a16="http://schemas.microsoft.com/office/drawing/2014/main" id="{DB7CBF91-D3AF-4E37-9CAD-0C9631BAFEB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0" y="47625"/>
          <a:ext cx="1163320" cy="1035871"/>
        </a:xfrm>
        <a:prstGeom prst="rect">
          <a:avLst/>
        </a:prstGeom>
      </xdr:spPr>
    </xdr:pic>
    <xdr:clientData/>
  </xdr:twoCellAnchor>
  <xdr:twoCellAnchor editAs="oneCell">
    <xdr:from>
      <xdr:col>0</xdr:col>
      <xdr:colOff>0</xdr:colOff>
      <xdr:row>16</xdr:row>
      <xdr:rowOff>38101</xdr:rowOff>
    </xdr:from>
    <xdr:to>
      <xdr:col>1</xdr:col>
      <xdr:colOff>515620</xdr:colOff>
      <xdr:row>16</xdr:row>
      <xdr:rowOff>1083497</xdr:rowOff>
    </xdr:to>
    <xdr:pic>
      <xdr:nvPicPr>
        <xdr:cNvPr id="3" name="Imagem 2">
          <a:extLst>
            <a:ext uri="{FF2B5EF4-FFF2-40B4-BE49-F238E27FC236}">
              <a16:creationId xmlns:a16="http://schemas.microsoft.com/office/drawing/2014/main" id="{F9CEDEE7-7271-4E28-8F5A-2DA9CF6F202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0" y="6000751"/>
          <a:ext cx="1163320" cy="104539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AF840"/>
  <sheetViews>
    <sheetView view="pageBreakPreview" topLeftCell="A823" zoomScale="170" zoomScaleNormal="115" zoomScaleSheetLayoutView="170" workbookViewId="0">
      <selection activeCell="Z63" sqref="Z63"/>
    </sheetView>
  </sheetViews>
  <sheetFormatPr defaultColWidth="11.42578125" defaultRowHeight="12.75"/>
  <cols>
    <col min="1" max="11" width="2.7109375" style="49" customWidth="1"/>
    <col min="12" max="12" width="9.7109375" style="50" customWidth="1"/>
    <col min="13" max="13" width="37.140625" style="55" customWidth="1"/>
    <col min="14" max="14" width="3" style="160" customWidth="1"/>
    <col min="15" max="15" width="4" style="161" customWidth="1"/>
    <col min="16" max="16" width="2.7109375" style="161" customWidth="1"/>
    <col min="17" max="20" width="7.7109375" style="162" customWidth="1"/>
    <col min="21" max="21" width="8.140625" style="162" bestFit="1" customWidth="1"/>
    <col min="22" max="22" width="8.7109375" style="162" customWidth="1"/>
    <col min="23" max="23" width="9.85546875" style="162" customWidth="1"/>
    <col min="24" max="24" width="2.140625" style="55" customWidth="1"/>
    <col min="25" max="25" width="11.42578125" style="55"/>
    <col min="26" max="26" width="64.85546875" style="55" customWidth="1"/>
    <col min="27" max="27" width="10.7109375" style="55" customWidth="1"/>
    <col min="28" max="28" width="11.28515625" style="55" customWidth="1"/>
    <col min="29" max="16384" width="11.42578125" style="55"/>
  </cols>
  <sheetData>
    <row r="1" spans="1:24" ht="87" customHeight="1">
      <c r="M1" s="51"/>
      <c r="N1" s="51"/>
      <c r="O1" s="52"/>
      <c r="P1" s="52"/>
      <c r="Q1" s="53"/>
      <c r="R1" s="53"/>
      <c r="S1" s="53"/>
      <c r="T1" s="53"/>
      <c r="U1" s="53"/>
      <c r="V1" s="53"/>
      <c r="W1" s="54"/>
      <c r="X1" s="51"/>
    </row>
    <row r="2" spans="1:24" ht="18" customHeight="1">
      <c r="L2" s="279" t="s">
        <v>113</v>
      </c>
      <c r="M2" s="280"/>
      <c r="N2" s="280"/>
      <c r="O2" s="280"/>
      <c r="P2" s="280"/>
      <c r="Q2" s="280"/>
      <c r="R2" s="280"/>
      <c r="S2" s="280"/>
      <c r="T2" s="280"/>
      <c r="U2" s="280"/>
      <c r="V2" s="280"/>
      <c r="W2" s="280"/>
      <c r="X2" s="51"/>
    </row>
    <row r="3" spans="1:24" ht="18" customHeight="1">
      <c r="L3" s="279" t="s">
        <v>114</v>
      </c>
      <c r="M3" s="280"/>
      <c r="N3" s="280"/>
      <c r="O3" s="280"/>
      <c r="P3" s="280"/>
      <c r="Q3" s="280"/>
      <c r="R3" s="280"/>
      <c r="S3" s="280"/>
      <c r="T3" s="280"/>
      <c r="U3" s="280"/>
      <c r="V3" s="280"/>
      <c r="W3" s="280"/>
      <c r="X3" s="56"/>
    </row>
    <row r="4" spans="1:24" ht="18" customHeight="1">
      <c r="A4" s="57"/>
      <c r="B4" s="57"/>
      <c r="C4" s="57"/>
      <c r="D4" s="57"/>
      <c r="E4" s="57"/>
      <c r="F4" s="57"/>
      <c r="G4" s="57"/>
      <c r="H4" s="57"/>
      <c r="I4" s="57"/>
      <c r="J4" s="57"/>
      <c r="K4" s="57"/>
      <c r="L4" s="281" t="s">
        <v>112</v>
      </c>
      <c r="M4" s="269"/>
      <c r="N4" s="269"/>
      <c r="O4" s="269"/>
      <c r="P4" s="269"/>
      <c r="Q4" s="269"/>
      <c r="R4" s="269"/>
      <c r="S4" s="269"/>
      <c r="T4" s="269"/>
      <c r="U4" s="269"/>
      <c r="V4" s="269"/>
      <c r="W4" s="269"/>
      <c r="X4" s="56"/>
    </row>
    <row r="5" spans="1:24" ht="18" customHeight="1">
      <c r="L5" s="262" t="s">
        <v>98</v>
      </c>
      <c r="M5" s="263"/>
      <c r="N5" s="263"/>
      <c r="O5" s="263"/>
      <c r="P5" s="263"/>
      <c r="Q5" s="263"/>
      <c r="R5" s="263"/>
      <c r="S5" s="263"/>
      <c r="T5" s="263"/>
      <c r="U5" s="263"/>
      <c r="V5" s="263"/>
      <c r="W5" s="264"/>
      <c r="X5" s="58"/>
    </row>
    <row r="6" spans="1:24" ht="9" customHeight="1">
      <c r="L6" s="59"/>
      <c r="M6" s="60"/>
      <c r="N6" s="60"/>
      <c r="O6" s="61"/>
      <c r="P6" s="61"/>
      <c r="Q6" s="62"/>
      <c r="R6" s="62"/>
      <c r="S6" s="62"/>
      <c r="T6" s="62"/>
      <c r="U6" s="62"/>
      <c r="V6" s="62"/>
      <c r="W6" s="63"/>
      <c r="X6" s="58"/>
    </row>
    <row r="7" spans="1:24" ht="18" customHeight="1">
      <c r="L7" s="259" t="s">
        <v>8</v>
      </c>
      <c r="M7" s="260"/>
      <c r="N7" s="260"/>
      <c r="O7" s="260"/>
      <c r="P7" s="260"/>
      <c r="Q7" s="260"/>
      <c r="R7" s="260"/>
      <c r="S7" s="260"/>
      <c r="T7" s="260"/>
      <c r="U7" s="260"/>
      <c r="V7" s="260"/>
      <c r="W7" s="261"/>
      <c r="X7" s="64"/>
    </row>
    <row r="8" spans="1:24">
      <c r="A8" s="65"/>
      <c r="B8" s="65"/>
      <c r="C8" s="65"/>
      <c r="D8" s="65"/>
      <c r="E8" s="65"/>
      <c r="F8" s="65"/>
      <c r="G8" s="65"/>
      <c r="H8" s="65"/>
      <c r="I8" s="65"/>
      <c r="J8" s="65"/>
      <c r="K8" s="65"/>
      <c r="L8" s="66"/>
      <c r="M8" s="67"/>
      <c r="N8" s="68"/>
      <c r="O8" s="69"/>
      <c r="P8" s="69"/>
      <c r="Q8" s="70"/>
      <c r="R8" s="70"/>
      <c r="S8" s="70"/>
      <c r="T8" s="70"/>
      <c r="U8" s="70"/>
      <c r="V8" s="70"/>
      <c r="W8" s="71"/>
      <c r="X8" s="64"/>
    </row>
    <row r="9" spans="1:24" ht="30" customHeight="1">
      <c r="A9" s="65"/>
      <c r="B9" s="65"/>
      <c r="C9" s="65"/>
      <c r="D9" s="65"/>
      <c r="E9" s="65"/>
      <c r="F9" s="65"/>
      <c r="G9" s="65"/>
      <c r="H9" s="65"/>
      <c r="I9" s="65"/>
      <c r="J9" s="65"/>
      <c r="K9" s="65"/>
      <c r="L9" s="72" t="s">
        <v>9</v>
      </c>
      <c r="M9" s="270" t="s">
        <v>35</v>
      </c>
      <c r="N9" s="271"/>
      <c r="O9" s="271"/>
      <c r="P9" s="271"/>
      <c r="Q9" s="271"/>
      <c r="R9" s="271"/>
      <c r="S9" s="271"/>
      <c r="T9" s="271"/>
      <c r="U9" s="271"/>
      <c r="V9" s="271"/>
      <c r="W9" s="272"/>
      <c r="X9" s="73"/>
    </row>
    <row r="10" spans="1:24" ht="30" customHeight="1">
      <c r="A10" s="65"/>
      <c r="B10" s="65"/>
      <c r="C10" s="65"/>
      <c r="D10" s="65"/>
      <c r="E10" s="65"/>
      <c r="F10" s="65"/>
      <c r="G10" s="65"/>
      <c r="H10" s="65"/>
      <c r="I10" s="65"/>
      <c r="J10" s="65"/>
      <c r="K10" s="65"/>
      <c r="L10" s="246" t="s">
        <v>10</v>
      </c>
      <c r="M10" s="270" t="s">
        <v>36</v>
      </c>
      <c r="N10" s="271"/>
      <c r="O10" s="271"/>
      <c r="P10" s="271"/>
      <c r="Q10" s="271"/>
      <c r="R10" s="271"/>
      <c r="S10" s="271"/>
      <c r="T10" s="271"/>
      <c r="U10" s="271"/>
      <c r="V10" s="271"/>
      <c r="W10" s="272"/>
      <c r="X10" s="73"/>
    </row>
    <row r="11" spans="1:24" ht="42" customHeight="1">
      <c r="A11" s="65"/>
      <c r="B11" s="65"/>
      <c r="C11" s="65"/>
      <c r="D11" s="65"/>
      <c r="E11" s="65"/>
      <c r="F11" s="65"/>
      <c r="G11" s="65"/>
      <c r="H11" s="65"/>
      <c r="I11" s="65"/>
      <c r="J11" s="65"/>
      <c r="K11" s="65"/>
      <c r="L11" s="246" t="s">
        <v>11</v>
      </c>
      <c r="M11" s="270" t="s">
        <v>37</v>
      </c>
      <c r="N11" s="271"/>
      <c r="O11" s="271"/>
      <c r="P11" s="271"/>
      <c r="Q11" s="271"/>
      <c r="R11" s="271"/>
      <c r="S11" s="271"/>
      <c r="T11" s="271"/>
      <c r="U11" s="271"/>
      <c r="V11" s="271"/>
      <c r="W11" s="272"/>
      <c r="X11" s="73"/>
    </row>
    <row r="12" spans="1:24" ht="57" customHeight="1">
      <c r="A12" s="65"/>
      <c r="B12" s="65"/>
      <c r="C12" s="65"/>
      <c r="D12" s="65"/>
      <c r="E12" s="65"/>
      <c r="F12" s="65"/>
      <c r="G12" s="65"/>
      <c r="H12" s="65"/>
      <c r="I12" s="65"/>
      <c r="J12" s="65"/>
      <c r="K12" s="65"/>
      <c r="L12" s="246" t="s">
        <v>12</v>
      </c>
      <c r="M12" s="270" t="s">
        <v>38</v>
      </c>
      <c r="N12" s="271"/>
      <c r="O12" s="271"/>
      <c r="P12" s="271"/>
      <c r="Q12" s="271"/>
      <c r="R12" s="271"/>
      <c r="S12" s="271"/>
      <c r="T12" s="271"/>
      <c r="U12" s="271"/>
      <c r="V12" s="271"/>
      <c r="W12" s="272"/>
      <c r="X12" s="73"/>
    </row>
    <row r="13" spans="1:24" ht="30" customHeight="1">
      <c r="A13" s="65"/>
      <c r="B13" s="65"/>
      <c r="C13" s="65"/>
      <c r="D13" s="65"/>
      <c r="E13" s="65"/>
      <c r="F13" s="65"/>
      <c r="G13" s="65"/>
      <c r="H13" s="65"/>
      <c r="I13" s="65"/>
      <c r="J13" s="65"/>
      <c r="K13" s="65"/>
      <c r="L13" s="246" t="s">
        <v>13</v>
      </c>
      <c r="M13" s="270" t="s">
        <v>39</v>
      </c>
      <c r="N13" s="271"/>
      <c r="O13" s="271"/>
      <c r="P13" s="271"/>
      <c r="Q13" s="271"/>
      <c r="R13" s="271"/>
      <c r="S13" s="271"/>
      <c r="T13" s="271"/>
      <c r="U13" s="271"/>
      <c r="V13" s="271"/>
      <c r="W13" s="272"/>
      <c r="X13" s="73"/>
    </row>
    <row r="14" spans="1:24" ht="30" customHeight="1">
      <c r="A14" s="65"/>
      <c r="B14" s="65"/>
      <c r="C14" s="65"/>
      <c r="D14" s="65"/>
      <c r="E14" s="65"/>
      <c r="F14" s="65"/>
      <c r="G14" s="65"/>
      <c r="H14" s="65"/>
      <c r="I14" s="65"/>
      <c r="J14" s="65"/>
      <c r="K14" s="65"/>
      <c r="L14" s="246" t="s">
        <v>14</v>
      </c>
      <c r="M14" s="270" t="s">
        <v>40</v>
      </c>
      <c r="N14" s="271"/>
      <c r="O14" s="271"/>
      <c r="P14" s="271"/>
      <c r="Q14" s="271"/>
      <c r="R14" s="271"/>
      <c r="S14" s="271"/>
      <c r="T14" s="271"/>
      <c r="U14" s="271"/>
      <c r="V14" s="271"/>
      <c r="W14" s="272"/>
      <c r="X14" s="73"/>
    </row>
    <row r="15" spans="1:24" ht="30" customHeight="1">
      <c r="A15" s="65"/>
      <c r="B15" s="65"/>
      <c r="C15" s="65"/>
      <c r="D15" s="65"/>
      <c r="E15" s="65"/>
      <c r="F15" s="65"/>
      <c r="G15" s="65"/>
      <c r="H15" s="65"/>
      <c r="I15" s="65"/>
      <c r="J15" s="65"/>
      <c r="K15" s="65"/>
      <c r="L15" s="246" t="s">
        <v>15</v>
      </c>
      <c r="M15" s="270" t="s">
        <v>41</v>
      </c>
      <c r="N15" s="271"/>
      <c r="O15" s="271"/>
      <c r="P15" s="271"/>
      <c r="Q15" s="271"/>
      <c r="R15" s="271"/>
      <c r="S15" s="271"/>
      <c r="T15" s="271"/>
      <c r="U15" s="271"/>
      <c r="V15" s="271"/>
      <c r="W15" s="272"/>
      <c r="X15" s="73"/>
    </row>
    <row r="16" spans="1:24" s="50" customFormat="1">
      <c r="A16" s="65"/>
      <c r="B16" s="65"/>
      <c r="C16" s="65"/>
      <c r="D16" s="65"/>
      <c r="E16" s="65"/>
      <c r="F16" s="65"/>
      <c r="G16" s="65"/>
      <c r="H16" s="65"/>
      <c r="I16" s="65"/>
      <c r="J16" s="65"/>
      <c r="K16" s="65"/>
      <c r="L16" s="74"/>
      <c r="M16" s="75"/>
      <c r="N16" s="76"/>
      <c r="O16" s="77"/>
      <c r="P16" s="78"/>
      <c r="Q16" s="79"/>
      <c r="R16" s="80"/>
      <c r="S16" s="80"/>
      <c r="T16" s="81"/>
      <c r="U16" s="80"/>
      <c r="V16" s="79"/>
      <c r="W16" s="82"/>
    </row>
    <row r="17" spans="1:25" s="50" customFormat="1" ht="87" customHeight="1">
      <c r="A17" s="65"/>
      <c r="B17" s="65"/>
      <c r="C17" s="65"/>
      <c r="D17" s="65"/>
      <c r="E17" s="65"/>
      <c r="F17" s="65"/>
      <c r="G17" s="65"/>
      <c r="H17" s="65"/>
      <c r="I17" s="65"/>
      <c r="J17" s="65"/>
      <c r="K17" s="65"/>
      <c r="L17" s="83"/>
      <c r="M17" s="84"/>
      <c r="N17" s="85"/>
      <c r="O17" s="86"/>
      <c r="P17" s="87"/>
      <c r="Q17" s="88"/>
      <c r="R17" s="89"/>
      <c r="S17" s="89"/>
      <c r="T17" s="90"/>
      <c r="U17" s="89"/>
      <c r="V17" s="88"/>
      <c r="W17" s="91"/>
    </row>
    <row r="18" spans="1:25" s="50" customFormat="1" ht="18" customHeight="1">
      <c r="A18" s="65"/>
      <c r="B18" s="65"/>
      <c r="C18" s="65"/>
      <c r="D18" s="65"/>
      <c r="E18" s="65"/>
      <c r="F18" s="65"/>
      <c r="G18" s="65"/>
      <c r="H18" s="65"/>
      <c r="I18" s="65"/>
      <c r="J18" s="65"/>
      <c r="K18" s="65"/>
      <c r="L18" s="280" t="str">
        <f>L2</f>
        <v>AMBASSADE DE FRANCE</v>
      </c>
      <c r="M18" s="280"/>
      <c r="N18" s="280"/>
      <c r="O18" s="280"/>
      <c r="P18" s="280"/>
      <c r="Q18" s="280"/>
      <c r="R18" s="280"/>
      <c r="S18" s="280"/>
      <c r="T18" s="280"/>
      <c r="U18" s="280"/>
      <c r="V18" s="280"/>
      <c r="W18" s="280"/>
    </row>
    <row r="19" spans="1:25" s="50" customFormat="1" ht="18" customHeight="1">
      <c r="A19" s="65"/>
      <c r="B19" s="65"/>
      <c r="C19" s="65"/>
      <c r="D19" s="65"/>
      <c r="E19" s="65"/>
      <c r="F19" s="65"/>
      <c r="G19" s="65"/>
      <c r="H19" s="65"/>
      <c r="I19" s="65"/>
      <c r="J19" s="65"/>
      <c r="K19" s="65"/>
      <c r="L19" s="280" t="str">
        <f>L3</f>
        <v>RÉHABILITATION ET TRANSFORMATION D'INTÉRIEURS - Église São Luís dos Franceses - Lisbonne</v>
      </c>
      <c r="M19" s="280"/>
      <c r="N19" s="280"/>
      <c r="O19" s="280"/>
      <c r="P19" s="280"/>
      <c r="Q19" s="280"/>
      <c r="R19" s="280"/>
      <c r="S19" s="280"/>
      <c r="T19" s="280"/>
      <c r="U19" s="280"/>
      <c r="V19" s="280"/>
      <c r="W19" s="280"/>
    </row>
    <row r="20" spans="1:25" s="50" customFormat="1" ht="18" customHeight="1">
      <c r="A20" s="282" t="s">
        <v>17</v>
      </c>
      <c r="B20" s="284" t="s">
        <v>18</v>
      </c>
      <c r="C20" s="284" t="s">
        <v>17</v>
      </c>
      <c r="D20" s="284" t="s">
        <v>19</v>
      </c>
      <c r="E20" s="286" t="s">
        <v>20</v>
      </c>
      <c r="F20" s="287"/>
      <c r="G20" s="287"/>
      <c r="H20" s="287"/>
      <c r="I20" s="288"/>
      <c r="J20" s="284" t="s">
        <v>21</v>
      </c>
      <c r="K20" s="92"/>
      <c r="L20" s="269" t="str">
        <f>L4</f>
        <v>Projet d'Exécution</v>
      </c>
      <c r="M20" s="269"/>
      <c r="N20" s="269"/>
      <c r="O20" s="269"/>
      <c r="P20" s="269"/>
      <c r="Q20" s="269"/>
      <c r="R20" s="269"/>
      <c r="S20" s="269"/>
      <c r="T20" s="269"/>
      <c r="U20" s="269"/>
      <c r="V20" s="269"/>
      <c r="W20" s="269"/>
    </row>
    <row r="21" spans="1:25" s="50" customFormat="1" ht="18" customHeight="1">
      <c r="A21" s="283"/>
      <c r="B21" s="285"/>
      <c r="C21" s="285"/>
      <c r="D21" s="285"/>
      <c r="E21" s="289"/>
      <c r="F21" s="290"/>
      <c r="G21" s="290"/>
      <c r="H21" s="290"/>
      <c r="I21" s="291"/>
      <c r="J21" s="285"/>
      <c r="K21" s="93"/>
      <c r="L21" s="262" t="s">
        <v>2</v>
      </c>
      <c r="M21" s="263"/>
      <c r="N21" s="263"/>
      <c r="O21" s="263"/>
      <c r="P21" s="263"/>
      <c r="Q21" s="263"/>
      <c r="R21" s="263"/>
      <c r="S21" s="263"/>
      <c r="T21" s="263"/>
      <c r="U21" s="263"/>
      <c r="V21" s="263"/>
      <c r="W21" s="264"/>
    </row>
    <row r="22" spans="1:25" s="50" customFormat="1" ht="9" customHeight="1">
      <c r="A22" s="94"/>
      <c r="B22" s="95"/>
      <c r="C22" s="96"/>
      <c r="D22" s="97">
        <v>0</v>
      </c>
      <c r="E22" s="97"/>
      <c r="F22" s="97"/>
      <c r="G22" s="96"/>
      <c r="H22" s="96"/>
      <c r="I22" s="96"/>
      <c r="J22" s="98"/>
      <c r="K22" s="99"/>
      <c r="L22" s="100"/>
      <c r="M22" s="101"/>
      <c r="N22" s="102"/>
      <c r="O22" s="103"/>
      <c r="P22" s="104"/>
      <c r="Q22" s="105"/>
      <c r="R22" s="106"/>
      <c r="S22" s="106"/>
      <c r="T22" s="107"/>
      <c r="U22" s="106"/>
      <c r="V22" s="105"/>
      <c r="W22" s="108"/>
    </row>
    <row r="23" spans="1:25">
      <c r="A23" s="109"/>
      <c r="B23" s="110" t="str">
        <f t="shared" ref="B23" si="0">IF(OR(A23&gt;C22+1,A23&gt;5),"ERRO","")</f>
        <v/>
      </c>
      <c r="C23" s="111">
        <f t="shared" ref="C23" si="1">IF(A23=0,C22,A23)</f>
        <v>0</v>
      </c>
      <c r="D23" s="112">
        <f t="shared" ref="D23" si="2">IF(A23=0,D22,IF(A23=1,D22+1,D22))</f>
        <v>0</v>
      </c>
      <c r="E23" s="112">
        <f t="shared" ref="E23" si="3">IF(A23=0,E22,IF(D23&gt;D22,"",IF(E22&lt;&gt;"",IF(A23=2,E22+1,E22),1)))</f>
        <v>0</v>
      </c>
      <c r="F23" s="112">
        <f t="shared" ref="F23" si="4">IF(A23=0,F22,IF(D23&gt;D22,"",IF(E23&lt;&gt;E22,"",IF(F22&lt;&gt;"",IF(A23=3,F22+1,F22),1))))</f>
        <v>0</v>
      </c>
      <c r="G23" s="111">
        <f t="shared" ref="G23" si="5">IF(A23=0,G22,IF(D23&gt;D22,"",IF(E23&lt;&gt;E22,"",IF(F22&lt;&gt;F23,"",IF(G22&lt;&gt;"",IF(A23=4,G22+1,G22),1)))))</f>
        <v>0</v>
      </c>
      <c r="H23" s="111">
        <f t="shared" ref="H23" si="6">IF(A23=0,H22,IF(D23&gt;D22,"",IF(E23&lt;&gt;E22,"",IF(F22&lt;&gt;F23,"",IF(G23&lt;&gt;G22,"",IF(A23=5,IF(H22="",1,H22+1),""))))))</f>
        <v>0</v>
      </c>
      <c r="I23" s="50"/>
      <c r="J23" s="111">
        <f t="shared" ref="J23" si="7">IF(A23=0,I22,IF(D23&gt;D22,"",IF(E23&lt;&gt;E22,"",IF(F22&lt;&gt;F23,"",IF(G23&lt;&gt;G22,"",IF(H23&lt;&gt;H22,"",IF(A23=6,IF(I22="",1,I22+1),"")))))))</f>
        <v>0</v>
      </c>
      <c r="K23" s="113"/>
      <c r="L23" s="273" t="s">
        <v>99</v>
      </c>
      <c r="M23" s="274" t="s">
        <v>100</v>
      </c>
      <c r="N23" s="255" t="s">
        <v>1</v>
      </c>
      <c r="O23" s="265" t="s">
        <v>104</v>
      </c>
      <c r="P23" s="266"/>
      <c r="Q23" s="276" t="s">
        <v>105</v>
      </c>
      <c r="R23" s="277"/>
      <c r="S23" s="278"/>
      <c r="T23" s="251" t="s">
        <v>115</v>
      </c>
      <c r="U23" s="252" t="s">
        <v>109</v>
      </c>
      <c r="V23" s="253"/>
      <c r="W23" s="254"/>
      <c r="X23" s="114"/>
    </row>
    <row r="24" spans="1:25" ht="12.75" customHeight="1">
      <c r="A24" s="115">
        <v>0</v>
      </c>
      <c r="B24" s="110" t="str">
        <f t="shared" ref="B24" si="8">IF(OR(A24&gt;C23+1,A24&gt;5),"ERRO","")</f>
        <v/>
      </c>
      <c r="C24" s="111">
        <f t="shared" ref="C24" si="9">IF(A24=0,C23,A24)</f>
        <v>0</v>
      </c>
      <c r="D24" s="112">
        <f t="shared" ref="D24" si="10">IF(A24=0,D23,IF(A24=1,D23+1,D23))</f>
        <v>0</v>
      </c>
      <c r="E24" s="112">
        <f t="shared" ref="E24" si="11">IF(A24=0,E23,IF(D24&gt;D23,"",IF(E23&lt;&gt;"",IF(A24=2,E23+1,E23),1)))</f>
        <v>0</v>
      </c>
      <c r="F24" s="112">
        <f t="shared" ref="F24" si="12">IF(A24=0,F23,IF(D24&gt;D23,"",IF(E24&lt;&gt;E23,"",IF(F23&lt;&gt;"",IF(A24=3,F23+1,F23),1))))</f>
        <v>0</v>
      </c>
      <c r="G24" s="111">
        <f t="shared" ref="G24" si="13">IF(A24=0,G23,IF(D24&gt;D23,"",IF(E24&lt;&gt;E23,"",IF(F23&lt;&gt;F24,"",IF(G23&lt;&gt;"",IF(A24=4,G23+1,G23),1)))))</f>
        <v>0</v>
      </c>
      <c r="H24" s="111">
        <f t="shared" ref="H24" si="14">IF(A24=0,H23,IF(D24&gt;D23,"",IF(E24&lt;&gt;E23,"",IF(F23&lt;&gt;F24,"",IF(G24&lt;&gt;G23,"",IF(A24=5,IF(H23="",1,H23+1),""))))))</f>
        <v>0</v>
      </c>
      <c r="I24" s="50"/>
      <c r="J24" s="111">
        <f t="shared" ref="J24" si="15">IF(A24=0,I23,IF(D24&gt;D23,"",IF(E24&lt;&gt;E23,"",IF(F23&lt;&gt;F24,"",IF(G24&lt;&gt;G23,"",IF(H24&lt;&gt;H23,"",IF(A24=6,IF(I23="",1,I23+1),"")))))))</f>
        <v>0</v>
      </c>
      <c r="K24" s="113"/>
      <c r="L24" s="273"/>
      <c r="M24" s="275"/>
      <c r="N24" s="256"/>
      <c r="O24" s="267"/>
      <c r="P24" s="268"/>
      <c r="Q24" s="249" t="s">
        <v>107</v>
      </c>
      <c r="R24" s="249" t="s">
        <v>106</v>
      </c>
      <c r="S24" s="249" t="s">
        <v>108</v>
      </c>
      <c r="T24" s="116" t="s">
        <v>0</v>
      </c>
      <c r="U24" s="257" t="s">
        <v>110</v>
      </c>
      <c r="V24" s="258"/>
      <c r="W24" s="250" t="s">
        <v>111</v>
      </c>
      <c r="X24" s="117"/>
    </row>
    <row r="25" spans="1:25" ht="12.75" customHeight="1">
      <c r="A25" s="115"/>
      <c r="B25" s="110" t="str">
        <f t="shared" ref="B25" si="16">IF(OR(A25&gt;C24+1,A25&gt;5),"ERRO","")</f>
        <v/>
      </c>
      <c r="C25" s="111">
        <f t="shared" ref="C25" si="17">IF(A25=0,C24,A25)</f>
        <v>0</v>
      </c>
      <c r="D25" s="112">
        <f t="shared" ref="D25" si="18">IF(A25=0,D24,IF(A25=1,D24+1,D24))</f>
        <v>0</v>
      </c>
      <c r="E25" s="112">
        <f t="shared" ref="E25" si="19">IF(A25=0,E24,IF(D25&gt;D24,"",IF(E24&lt;&gt;"",IF(A25=2,E24+1,E24),1)))</f>
        <v>0</v>
      </c>
      <c r="F25" s="112">
        <f t="shared" ref="F25" si="20">IF(A25=0,F24,IF(D25&gt;D24,"",IF(E25&lt;&gt;E24,"",IF(F24&lt;&gt;"",IF(A25=3,F24+1,F24),1))))</f>
        <v>0</v>
      </c>
      <c r="G25" s="111">
        <f t="shared" ref="G25" si="21">IF(A25=0,G24,IF(D25&gt;D24,"",IF(E25&lt;&gt;E24,"",IF(F24&lt;&gt;F25,"",IF(G24&lt;&gt;"",IF(A25=4,G24+1,G24),1)))))</f>
        <v>0</v>
      </c>
      <c r="H25" s="111">
        <f t="shared" ref="H25" si="22">IF(A25=0,H24,IF(D25&gt;D24,"",IF(E25&lt;&gt;E24,"",IF(F24&lt;&gt;F25,"",IF(G25&lt;&gt;G24,"",IF(A25=5,IF(H24="",1,H24+1),""))))))</f>
        <v>0</v>
      </c>
      <c r="I25" s="50"/>
      <c r="J25" s="111">
        <f t="shared" ref="J25" si="23">IF(A25=0,I24,IF(D25&gt;D24,"",IF(E25&lt;&gt;E24,"",IF(F24&lt;&gt;F25,"",IF(G25&lt;&gt;G24,"",IF(H25&lt;&gt;H24,"",IF(A25=6,IF(I24="",1,I24+1),"")))))))</f>
        <v>0</v>
      </c>
      <c r="K25" s="113"/>
      <c r="L25" s="118"/>
      <c r="M25" s="119"/>
      <c r="N25" s="120"/>
      <c r="O25" s="121"/>
      <c r="P25" s="122"/>
      <c r="Q25" s="192"/>
      <c r="R25" s="192"/>
      <c r="S25" s="192"/>
      <c r="T25" s="193"/>
      <c r="U25" s="123"/>
      <c r="V25" s="124"/>
      <c r="W25" s="125"/>
      <c r="X25" s="117"/>
    </row>
    <row r="26" spans="1:25" s="50" customFormat="1">
      <c r="A26" s="115">
        <v>1</v>
      </c>
      <c r="B26" s="110" t="str">
        <f t="shared" ref="B26:B91" si="24">IF(OR(A26&gt;C25+1,A26&gt;5),"ERRO","")</f>
        <v/>
      </c>
      <c r="C26" s="111">
        <f t="shared" ref="C26:C91" si="25">IF(A26=0,C25,A26)</f>
        <v>1</v>
      </c>
      <c r="D26" s="112">
        <f t="shared" ref="D26:D91" si="26">IF(A26=0,D25,IF(A26=1,D25+1,D25))</f>
        <v>1</v>
      </c>
      <c r="E26" s="112" t="str">
        <f t="shared" ref="E26:E91" si="27">IF(A26=0,E25,IF(D26&gt;D25,"",IF(E25&lt;&gt;"",IF(A26=2,E25+1,E25),1)))</f>
        <v/>
      </c>
      <c r="F26" s="112" t="str">
        <f t="shared" ref="F26:F91" si="28">IF(A26=0,F25,IF(D26&gt;D25,"",IF(E26&lt;&gt;E25,"",IF(F25&lt;&gt;"",IF(A26=3,F25+1,F25),1))))</f>
        <v/>
      </c>
      <c r="G26" s="111" t="str">
        <f t="shared" ref="G26:G91" si="29">IF(A26=0,G25,IF(D26&gt;D25,"",IF(E26&lt;&gt;E25,"",IF(F25&lt;&gt;F26,"",IF(G25&lt;&gt;"",IF(A26=4,G25+1,G25),1)))))</f>
        <v/>
      </c>
      <c r="H26" s="111" t="str">
        <f t="shared" ref="H26:H91" si="30">IF(A26=0,H25,IF(D26&gt;D25,"",IF(E26&lt;&gt;E25,"",IF(F25&lt;&gt;F26,"",IF(G26&lt;&gt;G25,"",IF(A26=5,IF(H25="",1,H25+1),""))))))</f>
        <v/>
      </c>
      <c r="J26" s="111" t="str">
        <f t="shared" ref="J26:J91" si="31">IF(A26=0,I25,IF(D26&gt;D25,"",IF(E26&lt;&gt;E25,"",IF(F25&lt;&gt;F26,"",IF(G26&lt;&gt;G25,"",IF(H26&lt;&gt;H25,"",IF(A26=6,IF(I25="",1,I25+1),"")))))))</f>
        <v/>
      </c>
      <c r="K26" s="113"/>
      <c r="L26" s="126" t="str">
        <f t="shared" ref="L26" si="32">IF(A26=0,"",IF(AND(D26="",E26="",F26="",G26="",H26=""),"",CONCATENATE(TEXT(D26,0),IF(E26="","",CONCATENATE(".",TEXT(E26,0))),IF(F26="","",CONCATENATE(".",TEXT(F26,0))),IF(G26="","",CONCATENATE(".",TEXT(G26,0))),IF(H26="","",CONCATENATE(".",TEXT(H26,0))),IF(I26="","",CONCATENATE(".",TEXT(I26,0))))))</f>
        <v>1</v>
      </c>
      <c r="M26" s="224" t="s">
        <v>31</v>
      </c>
      <c r="N26" s="128"/>
      <c r="O26" s="129"/>
      <c r="P26" s="130"/>
      <c r="Q26" s="194"/>
      <c r="R26" s="194"/>
      <c r="S26" s="194"/>
      <c r="T26" s="195"/>
      <c r="U26" s="132"/>
      <c r="V26" s="131"/>
      <c r="W26" s="133"/>
      <c r="Y26" s="91">
        <f>SUM(W27:W840)</f>
        <v>6751.7560000000012</v>
      </c>
    </row>
    <row r="27" spans="1:25" s="50" customFormat="1">
      <c r="A27" s="115"/>
      <c r="B27" s="110" t="str">
        <f t="shared" si="24"/>
        <v/>
      </c>
      <c r="C27" s="111">
        <f t="shared" si="25"/>
        <v>1</v>
      </c>
      <c r="D27" s="112">
        <f t="shared" si="26"/>
        <v>1</v>
      </c>
      <c r="E27" s="112" t="str">
        <f t="shared" si="27"/>
        <v/>
      </c>
      <c r="F27" s="112" t="str">
        <f t="shared" si="28"/>
        <v/>
      </c>
      <c r="G27" s="111" t="str">
        <f t="shared" si="29"/>
        <v/>
      </c>
      <c r="H27" s="111" t="str">
        <f t="shared" si="30"/>
        <v/>
      </c>
      <c r="J27" s="111">
        <f t="shared" si="31"/>
        <v>0</v>
      </c>
      <c r="K27" s="113"/>
      <c r="L27" s="126" t="str">
        <f t="shared" ref="L27:L30" si="33">IF(A27=0,"",IF(AND(D27="",E27="",F27="",G27="",H27=""),"",CONCATENATE(TEXT(D27,0),IF(E27="","",CONCATENATE(".",TEXT(E27,0))),IF(F27="","",CONCATENATE(".",TEXT(F27,0))),IF(G27="","",CONCATENATE(".",TEXT(G27,0))),IF(H27="","",CONCATENATE(".",TEXT(H27,0))),IF(I27="","",CONCATENATE(".",TEXT(I27,0))))))</f>
        <v/>
      </c>
      <c r="M27" s="127"/>
      <c r="N27" s="128"/>
      <c r="O27" s="129"/>
      <c r="P27" s="130"/>
      <c r="Q27" s="194"/>
      <c r="R27" s="194"/>
      <c r="S27" s="194"/>
      <c r="T27" s="195"/>
      <c r="U27" s="132"/>
      <c r="V27" s="131"/>
      <c r="W27" s="133"/>
    </row>
    <row r="28" spans="1:25" s="50" customFormat="1">
      <c r="A28" s="115">
        <v>2</v>
      </c>
      <c r="B28" s="110" t="str">
        <f t="shared" si="24"/>
        <v/>
      </c>
      <c r="C28" s="111">
        <f t="shared" si="25"/>
        <v>2</v>
      </c>
      <c r="D28" s="112">
        <f t="shared" si="26"/>
        <v>1</v>
      </c>
      <c r="E28" s="112">
        <f t="shared" si="27"/>
        <v>1</v>
      </c>
      <c r="F28" s="112" t="str">
        <f t="shared" si="28"/>
        <v/>
      </c>
      <c r="G28" s="111" t="str">
        <f t="shared" si="29"/>
        <v/>
      </c>
      <c r="H28" s="111" t="str">
        <f t="shared" si="30"/>
        <v/>
      </c>
      <c r="J28" s="111" t="str">
        <f t="shared" si="31"/>
        <v/>
      </c>
      <c r="K28" s="113"/>
      <c r="L28" s="126" t="str">
        <f t="shared" si="33"/>
        <v>1.1</v>
      </c>
      <c r="M28" s="224" t="s">
        <v>32</v>
      </c>
      <c r="N28" s="128"/>
      <c r="O28" s="129"/>
      <c r="P28" s="130"/>
      <c r="Q28" s="194"/>
      <c r="R28" s="194"/>
      <c r="S28" s="194"/>
      <c r="T28" s="195"/>
      <c r="U28" s="132"/>
      <c r="V28" s="131"/>
      <c r="W28" s="133"/>
    </row>
    <row r="29" spans="1:25" s="50" customFormat="1">
      <c r="A29" s="115"/>
      <c r="B29" s="110" t="str">
        <f t="shared" si="24"/>
        <v/>
      </c>
      <c r="C29" s="111">
        <f t="shared" si="25"/>
        <v>2</v>
      </c>
      <c r="D29" s="112">
        <f t="shared" si="26"/>
        <v>1</v>
      </c>
      <c r="E29" s="112">
        <f t="shared" si="27"/>
        <v>1</v>
      </c>
      <c r="F29" s="112" t="str">
        <f t="shared" si="28"/>
        <v/>
      </c>
      <c r="G29" s="111" t="str">
        <f t="shared" si="29"/>
        <v/>
      </c>
      <c r="H29" s="111" t="str">
        <f t="shared" si="30"/>
        <v/>
      </c>
      <c r="J29" s="111">
        <f t="shared" si="31"/>
        <v>0</v>
      </c>
      <c r="K29" s="113"/>
      <c r="L29" s="126" t="str">
        <f t="shared" si="33"/>
        <v/>
      </c>
      <c r="M29" s="127"/>
      <c r="N29" s="128"/>
      <c r="O29" s="129"/>
      <c r="P29" s="130"/>
      <c r="Q29" s="194"/>
      <c r="R29" s="194"/>
      <c r="S29" s="194"/>
      <c r="T29" s="195"/>
      <c r="U29" s="132"/>
      <c r="V29" s="131"/>
      <c r="W29" s="133"/>
    </row>
    <row r="30" spans="1:25" s="50" customFormat="1" ht="146.25">
      <c r="A30" s="115">
        <v>3</v>
      </c>
      <c r="B30" s="110" t="str">
        <f t="shared" si="24"/>
        <v/>
      </c>
      <c r="C30" s="111">
        <f t="shared" si="25"/>
        <v>3</v>
      </c>
      <c r="D30" s="112">
        <f t="shared" si="26"/>
        <v>1</v>
      </c>
      <c r="E30" s="112">
        <f t="shared" si="27"/>
        <v>1</v>
      </c>
      <c r="F30" s="112">
        <f t="shared" si="28"/>
        <v>1</v>
      </c>
      <c r="G30" s="111" t="str">
        <f t="shared" si="29"/>
        <v/>
      </c>
      <c r="H30" s="111" t="str">
        <f t="shared" si="30"/>
        <v/>
      </c>
      <c r="J30" s="111" t="str">
        <f t="shared" si="31"/>
        <v/>
      </c>
      <c r="K30" s="113"/>
      <c r="L30" s="134" t="str">
        <f t="shared" si="33"/>
        <v>1.1.1</v>
      </c>
      <c r="M30" s="167" t="s">
        <v>117</v>
      </c>
      <c r="N30" s="128" t="s">
        <v>6</v>
      </c>
      <c r="O30" s="129">
        <v>1</v>
      </c>
      <c r="P30" s="130"/>
      <c r="Q30" s="194"/>
      <c r="R30" s="194"/>
      <c r="S30" s="194"/>
      <c r="T30" s="195"/>
      <c r="U30" s="132">
        <f>IF(O30&lt;&gt;0,PRODUCT(O30:T30),"")</f>
        <v>1</v>
      </c>
      <c r="V30" s="131">
        <f>IF(O30&lt;&gt;0,SUM(U30),"")</f>
        <v>1</v>
      </c>
      <c r="W30" s="159">
        <f>IF(O30&lt;&gt;0,SUM(V30),"")</f>
        <v>1</v>
      </c>
      <c r="Y30" s="227"/>
    </row>
    <row r="31" spans="1:25" s="50" customFormat="1">
      <c r="A31" s="115"/>
      <c r="B31" s="110" t="str">
        <f t="shared" si="24"/>
        <v/>
      </c>
      <c r="C31" s="111">
        <f t="shared" si="25"/>
        <v>3</v>
      </c>
      <c r="D31" s="112">
        <f t="shared" si="26"/>
        <v>1</v>
      </c>
      <c r="E31" s="112">
        <f t="shared" si="27"/>
        <v>1</v>
      </c>
      <c r="F31" s="112">
        <f t="shared" si="28"/>
        <v>1</v>
      </c>
      <c r="G31" s="111" t="str">
        <f t="shared" si="29"/>
        <v/>
      </c>
      <c r="H31" s="111" t="str">
        <f t="shared" si="30"/>
        <v/>
      </c>
      <c r="J31" s="111">
        <f t="shared" si="31"/>
        <v>0</v>
      </c>
      <c r="K31" s="113"/>
      <c r="L31" s="134" t="str">
        <f t="shared" ref="L31:L54" si="34">IF(A31=0,"",IF(AND(D31="",E31="",F31="",G31="",H31=""),"",CONCATENATE(TEXT(D31,0),IF(E31="","",CONCATENATE(".",TEXT(E31,0))),IF(F31="","",CONCATENATE(".",TEXT(F31,0))),IF(G31="","",CONCATENATE(".",TEXT(G31,0))),IF(H31="","",CONCATENATE(".",TEXT(H31,0))),IF(I31="","",CONCATENATE(".",TEXT(I31,0))))))</f>
        <v/>
      </c>
      <c r="M31" s="135"/>
      <c r="N31" s="128"/>
      <c r="O31" s="129"/>
      <c r="P31" s="130"/>
      <c r="Q31" s="194"/>
      <c r="R31" s="194"/>
      <c r="S31" s="194"/>
      <c r="T31" s="195"/>
      <c r="U31" s="132"/>
      <c r="V31" s="131"/>
      <c r="W31" s="159"/>
      <c r="Y31" s="227"/>
    </row>
    <row r="32" spans="1:25" s="213" customFormat="1">
      <c r="A32" s="168">
        <v>2</v>
      </c>
      <c r="B32" s="110" t="str">
        <f t="shared" si="24"/>
        <v/>
      </c>
      <c r="C32" s="111">
        <f t="shared" si="25"/>
        <v>2</v>
      </c>
      <c r="D32" s="112">
        <f t="shared" si="26"/>
        <v>1</v>
      </c>
      <c r="E32" s="112">
        <f t="shared" si="27"/>
        <v>2</v>
      </c>
      <c r="F32" s="112" t="str">
        <f t="shared" si="28"/>
        <v/>
      </c>
      <c r="G32" s="111" t="str">
        <f t="shared" si="29"/>
        <v/>
      </c>
      <c r="H32" s="111" t="str">
        <f t="shared" si="30"/>
        <v/>
      </c>
      <c r="I32" s="50"/>
      <c r="J32" s="111" t="str">
        <f t="shared" si="31"/>
        <v/>
      </c>
      <c r="K32" s="113"/>
      <c r="L32" s="212" t="str">
        <f t="shared" si="34"/>
        <v>1.2</v>
      </c>
      <c r="M32" s="225" t="s">
        <v>33</v>
      </c>
      <c r="N32" s="164"/>
      <c r="O32" s="170"/>
      <c r="P32" s="171"/>
      <c r="Q32" s="204"/>
      <c r="R32" s="204"/>
      <c r="S32" s="204"/>
      <c r="T32" s="172"/>
      <c r="U32" s="173" t="str">
        <f t="shared" ref="U32" si="35">IF(O32&lt;&gt;0,PRODUCT(O32:T32),"")</f>
        <v/>
      </c>
      <c r="V32" s="172" t="str">
        <f t="shared" ref="V32" si="36">IF(O32&lt;&gt;0,SUM(U32),"")</f>
        <v/>
      </c>
      <c r="W32" s="172" t="str">
        <f t="shared" ref="W32" si="37">IF(O32&lt;&gt;0,SUM(V32),"")</f>
        <v/>
      </c>
      <c r="Y32" s="228"/>
    </row>
    <row r="33" spans="1:25" s="213" customFormat="1">
      <c r="A33" s="168"/>
      <c r="B33" s="110" t="str">
        <f t="shared" si="24"/>
        <v/>
      </c>
      <c r="C33" s="111">
        <f t="shared" si="25"/>
        <v>2</v>
      </c>
      <c r="D33" s="112">
        <f t="shared" si="26"/>
        <v>1</v>
      </c>
      <c r="E33" s="112">
        <f t="shared" si="27"/>
        <v>2</v>
      </c>
      <c r="F33" s="112" t="str">
        <f t="shared" si="28"/>
        <v/>
      </c>
      <c r="G33" s="111" t="str">
        <f t="shared" si="29"/>
        <v/>
      </c>
      <c r="H33" s="111" t="str">
        <f t="shared" si="30"/>
        <v/>
      </c>
      <c r="I33" s="50"/>
      <c r="J33" s="111">
        <f t="shared" si="31"/>
        <v>0</v>
      </c>
      <c r="K33" s="113"/>
      <c r="L33" s="212" t="str">
        <f t="shared" si="34"/>
        <v/>
      </c>
      <c r="M33" s="183"/>
      <c r="N33" s="164"/>
      <c r="O33" s="170"/>
      <c r="P33" s="171"/>
      <c r="Q33" s="204"/>
      <c r="R33" s="204"/>
      <c r="S33" s="204"/>
      <c r="T33" s="172"/>
      <c r="U33" s="173"/>
      <c r="V33" s="172"/>
      <c r="W33" s="172"/>
      <c r="Y33" s="228"/>
    </row>
    <row r="34" spans="1:25" s="213" customFormat="1" ht="45">
      <c r="A34" s="168">
        <v>3</v>
      </c>
      <c r="B34" s="110" t="str">
        <f t="shared" si="24"/>
        <v/>
      </c>
      <c r="C34" s="111">
        <f t="shared" si="25"/>
        <v>3</v>
      </c>
      <c r="D34" s="112">
        <f t="shared" si="26"/>
        <v>1</v>
      </c>
      <c r="E34" s="112">
        <f t="shared" si="27"/>
        <v>2</v>
      </c>
      <c r="F34" s="112">
        <f t="shared" si="28"/>
        <v>1</v>
      </c>
      <c r="G34" s="111" t="str">
        <f t="shared" si="29"/>
        <v/>
      </c>
      <c r="H34" s="111" t="str">
        <f t="shared" si="30"/>
        <v/>
      </c>
      <c r="I34" s="50"/>
      <c r="J34" s="111" t="str">
        <f t="shared" si="31"/>
        <v/>
      </c>
      <c r="K34" s="113"/>
      <c r="L34" s="169" t="str">
        <f t="shared" si="34"/>
        <v>1.2.1</v>
      </c>
      <c r="M34" s="305" t="s">
        <v>118</v>
      </c>
      <c r="N34" s="164" t="s">
        <v>6</v>
      </c>
      <c r="O34" s="170">
        <v>1</v>
      </c>
      <c r="P34" s="171"/>
      <c r="Q34" s="204"/>
      <c r="R34" s="204"/>
      <c r="S34" s="204"/>
      <c r="T34" s="172"/>
      <c r="U34" s="173">
        <f t="shared" ref="U34:U36" si="38">IF(O34&lt;&gt;0,PRODUCT(O34:T34),"")</f>
        <v>1</v>
      </c>
      <c r="V34" s="172">
        <f t="shared" ref="V34:V36" si="39">IF(O34&lt;&gt;0,SUM(U34),"")</f>
        <v>1</v>
      </c>
      <c r="W34" s="172">
        <f t="shared" ref="W34:W36" si="40">IF(O34&lt;&gt;0,SUM(V34),"")</f>
        <v>1</v>
      </c>
      <c r="Y34" s="228"/>
    </row>
    <row r="35" spans="1:25" s="213" customFormat="1">
      <c r="A35" s="168"/>
      <c r="B35" s="110" t="str">
        <f t="shared" si="24"/>
        <v/>
      </c>
      <c r="C35" s="111">
        <f t="shared" si="25"/>
        <v>3</v>
      </c>
      <c r="D35" s="112">
        <f t="shared" si="26"/>
        <v>1</v>
      </c>
      <c r="E35" s="112">
        <f t="shared" si="27"/>
        <v>2</v>
      </c>
      <c r="F35" s="112">
        <f t="shared" si="28"/>
        <v>1</v>
      </c>
      <c r="G35" s="111" t="str">
        <f t="shared" si="29"/>
        <v/>
      </c>
      <c r="H35" s="111" t="str">
        <f t="shared" si="30"/>
        <v/>
      </c>
      <c r="I35" s="50"/>
      <c r="J35" s="111">
        <f t="shared" si="31"/>
        <v>0</v>
      </c>
      <c r="K35" s="113"/>
      <c r="L35" s="169" t="str">
        <f t="shared" si="34"/>
        <v/>
      </c>
      <c r="M35" s="305" t="s">
        <v>28</v>
      </c>
      <c r="N35" s="164"/>
      <c r="O35" s="170"/>
      <c r="P35" s="171"/>
      <c r="Q35" s="204"/>
      <c r="R35" s="204"/>
      <c r="S35" s="204"/>
      <c r="T35" s="172"/>
      <c r="U35" s="173"/>
      <c r="V35" s="172"/>
      <c r="W35" s="172"/>
      <c r="Y35" s="228"/>
    </row>
    <row r="36" spans="1:25" s="213" customFormat="1" ht="101.25">
      <c r="A36" s="168">
        <v>3</v>
      </c>
      <c r="B36" s="110" t="str">
        <f t="shared" si="24"/>
        <v/>
      </c>
      <c r="C36" s="111">
        <f t="shared" si="25"/>
        <v>3</v>
      </c>
      <c r="D36" s="112">
        <f t="shared" si="26"/>
        <v>1</v>
      </c>
      <c r="E36" s="112">
        <f t="shared" si="27"/>
        <v>2</v>
      </c>
      <c r="F36" s="112">
        <f t="shared" si="28"/>
        <v>2</v>
      </c>
      <c r="G36" s="111" t="str">
        <f t="shared" si="29"/>
        <v/>
      </c>
      <c r="H36" s="111" t="str">
        <f t="shared" si="30"/>
        <v/>
      </c>
      <c r="I36" s="50"/>
      <c r="J36" s="111" t="str">
        <f t="shared" si="31"/>
        <v/>
      </c>
      <c r="K36" s="113"/>
      <c r="L36" s="169" t="str">
        <f t="shared" si="34"/>
        <v>1.2.2</v>
      </c>
      <c r="M36" s="305" t="s">
        <v>119</v>
      </c>
      <c r="N36" s="164" t="s">
        <v>6</v>
      </c>
      <c r="O36" s="170">
        <v>1</v>
      </c>
      <c r="P36" s="171"/>
      <c r="Q36" s="204"/>
      <c r="R36" s="204"/>
      <c r="S36" s="204"/>
      <c r="T36" s="172"/>
      <c r="U36" s="173">
        <f t="shared" si="38"/>
        <v>1</v>
      </c>
      <c r="V36" s="172">
        <f t="shared" si="39"/>
        <v>1</v>
      </c>
      <c r="W36" s="172">
        <f t="shared" si="40"/>
        <v>1</v>
      </c>
      <c r="Y36" s="228"/>
    </row>
    <row r="37" spans="1:25" s="213" customFormat="1">
      <c r="A37" s="168"/>
      <c r="B37" s="110" t="str">
        <f t="shared" si="24"/>
        <v/>
      </c>
      <c r="C37" s="111">
        <f t="shared" si="25"/>
        <v>3</v>
      </c>
      <c r="D37" s="112">
        <f t="shared" si="26"/>
        <v>1</v>
      </c>
      <c r="E37" s="112">
        <f t="shared" si="27"/>
        <v>2</v>
      </c>
      <c r="F37" s="112">
        <f t="shared" si="28"/>
        <v>2</v>
      </c>
      <c r="G37" s="111" t="str">
        <f t="shared" si="29"/>
        <v/>
      </c>
      <c r="H37" s="111" t="str">
        <f t="shared" si="30"/>
        <v/>
      </c>
      <c r="I37" s="50"/>
      <c r="J37" s="111">
        <f t="shared" si="31"/>
        <v>0</v>
      </c>
      <c r="K37" s="113"/>
      <c r="L37" s="169" t="str">
        <f t="shared" si="34"/>
        <v/>
      </c>
      <c r="M37" s="305" t="s">
        <v>28</v>
      </c>
      <c r="N37" s="164"/>
      <c r="O37" s="170"/>
      <c r="P37" s="171"/>
      <c r="Q37" s="204"/>
      <c r="R37" s="204"/>
      <c r="S37" s="204"/>
      <c r="T37" s="172"/>
      <c r="U37" s="173"/>
      <c r="V37" s="172"/>
      <c r="W37" s="172"/>
      <c r="Y37" s="228"/>
    </row>
    <row r="38" spans="1:25" s="213" customFormat="1" ht="45">
      <c r="A38" s="168">
        <v>3</v>
      </c>
      <c r="B38" s="110" t="str">
        <f t="shared" si="24"/>
        <v/>
      </c>
      <c r="C38" s="111">
        <f t="shared" si="25"/>
        <v>3</v>
      </c>
      <c r="D38" s="112">
        <f t="shared" si="26"/>
        <v>1</v>
      </c>
      <c r="E38" s="112">
        <f t="shared" si="27"/>
        <v>2</v>
      </c>
      <c r="F38" s="112">
        <f t="shared" si="28"/>
        <v>3</v>
      </c>
      <c r="G38" s="111" t="str">
        <f t="shared" si="29"/>
        <v/>
      </c>
      <c r="H38" s="111" t="str">
        <f t="shared" si="30"/>
        <v/>
      </c>
      <c r="I38" s="50"/>
      <c r="J38" s="111" t="str">
        <f t="shared" si="31"/>
        <v/>
      </c>
      <c r="K38" s="113"/>
      <c r="L38" s="169" t="str">
        <f t="shared" si="34"/>
        <v>1.2.3</v>
      </c>
      <c r="M38" s="305" t="s">
        <v>120</v>
      </c>
      <c r="N38" s="164" t="s">
        <v>6</v>
      </c>
      <c r="O38" s="170">
        <v>1</v>
      </c>
      <c r="P38" s="171"/>
      <c r="Q38" s="204"/>
      <c r="R38" s="204"/>
      <c r="S38" s="204"/>
      <c r="T38" s="172"/>
      <c r="U38" s="173">
        <f t="shared" ref="U38:U54" si="41">IF(O38&lt;&gt;0,PRODUCT(O38:T38),"")</f>
        <v>1</v>
      </c>
      <c r="V38" s="172">
        <f t="shared" ref="V38:V54" si="42">IF(O38&lt;&gt;0,SUM(U38),"")</f>
        <v>1</v>
      </c>
      <c r="W38" s="172">
        <f t="shared" ref="W38:W54" si="43">IF(O38&lt;&gt;0,SUM(V38),"")</f>
        <v>1</v>
      </c>
      <c r="Y38" s="228"/>
    </row>
    <row r="39" spans="1:25" s="213" customFormat="1">
      <c r="A39" s="168"/>
      <c r="B39" s="110" t="str">
        <f t="shared" si="24"/>
        <v/>
      </c>
      <c r="C39" s="111">
        <f t="shared" si="25"/>
        <v>3</v>
      </c>
      <c r="D39" s="112">
        <f t="shared" si="26"/>
        <v>1</v>
      </c>
      <c r="E39" s="112">
        <f t="shared" si="27"/>
        <v>2</v>
      </c>
      <c r="F39" s="112">
        <f t="shared" si="28"/>
        <v>3</v>
      </c>
      <c r="G39" s="111" t="str">
        <f t="shared" si="29"/>
        <v/>
      </c>
      <c r="H39" s="111" t="str">
        <f t="shared" si="30"/>
        <v/>
      </c>
      <c r="I39" s="50"/>
      <c r="J39" s="111">
        <f t="shared" si="31"/>
        <v>0</v>
      </c>
      <c r="K39" s="113"/>
      <c r="L39" s="169" t="str">
        <f t="shared" si="34"/>
        <v/>
      </c>
      <c r="M39" s="305" t="s">
        <v>28</v>
      </c>
      <c r="N39" s="164"/>
      <c r="O39" s="170"/>
      <c r="P39" s="171"/>
      <c r="Q39" s="204"/>
      <c r="R39" s="204"/>
      <c r="S39" s="204"/>
      <c r="T39" s="172"/>
      <c r="U39" s="173"/>
      <c r="V39" s="172"/>
      <c r="W39" s="172"/>
      <c r="Y39" s="228"/>
    </row>
    <row r="40" spans="1:25" s="213" customFormat="1" ht="56.25">
      <c r="A40" s="168">
        <v>3</v>
      </c>
      <c r="B40" s="110" t="str">
        <f t="shared" si="24"/>
        <v/>
      </c>
      <c r="C40" s="111">
        <f t="shared" si="25"/>
        <v>3</v>
      </c>
      <c r="D40" s="112">
        <f t="shared" si="26"/>
        <v>1</v>
      </c>
      <c r="E40" s="112">
        <f t="shared" si="27"/>
        <v>2</v>
      </c>
      <c r="F40" s="112">
        <f t="shared" si="28"/>
        <v>4</v>
      </c>
      <c r="G40" s="111" t="str">
        <f t="shared" si="29"/>
        <v/>
      </c>
      <c r="H40" s="111" t="str">
        <f t="shared" si="30"/>
        <v/>
      </c>
      <c r="I40" s="50"/>
      <c r="J40" s="111" t="str">
        <f t="shared" si="31"/>
        <v/>
      </c>
      <c r="K40" s="113"/>
      <c r="L40" s="169" t="str">
        <f t="shared" si="34"/>
        <v>1.2.4</v>
      </c>
      <c r="M40" s="305" t="s">
        <v>121</v>
      </c>
      <c r="N40" s="164" t="s">
        <v>6</v>
      </c>
      <c r="O40" s="170">
        <v>1</v>
      </c>
      <c r="P40" s="171"/>
      <c r="Q40" s="204"/>
      <c r="R40" s="204"/>
      <c r="S40" s="204"/>
      <c r="T40" s="172"/>
      <c r="U40" s="173">
        <f t="shared" ref="U40" si="44">IF(O40&lt;&gt;0,PRODUCT(O40:T40),"")</f>
        <v>1</v>
      </c>
      <c r="V40" s="172">
        <f t="shared" ref="V40" si="45">IF(O40&lt;&gt;0,SUM(U40),"")</f>
        <v>1</v>
      </c>
      <c r="W40" s="172">
        <f t="shared" ref="W40" si="46">IF(O40&lt;&gt;0,SUM(V40),"")</f>
        <v>1</v>
      </c>
      <c r="Y40" s="228"/>
    </row>
    <row r="41" spans="1:25" s="213" customFormat="1">
      <c r="A41" s="168"/>
      <c r="B41" s="110" t="str">
        <f t="shared" si="24"/>
        <v/>
      </c>
      <c r="C41" s="111">
        <f t="shared" si="25"/>
        <v>3</v>
      </c>
      <c r="D41" s="112">
        <f t="shared" si="26"/>
        <v>1</v>
      </c>
      <c r="E41" s="112">
        <f t="shared" si="27"/>
        <v>2</v>
      </c>
      <c r="F41" s="112">
        <f t="shared" si="28"/>
        <v>4</v>
      </c>
      <c r="G41" s="111" t="str">
        <f t="shared" si="29"/>
        <v/>
      </c>
      <c r="H41" s="111" t="str">
        <f t="shared" si="30"/>
        <v/>
      </c>
      <c r="I41" s="50"/>
      <c r="J41" s="111">
        <f t="shared" si="31"/>
        <v>0</v>
      </c>
      <c r="K41" s="113"/>
      <c r="L41" s="212" t="str">
        <f t="shared" si="34"/>
        <v/>
      </c>
      <c r="M41" s="305" t="s">
        <v>28</v>
      </c>
      <c r="N41" s="164"/>
      <c r="O41" s="170"/>
      <c r="P41" s="171"/>
      <c r="Q41" s="204"/>
      <c r="R41" s="204"/>
      <c r="S41" s="204"/>
      <c r="T41" s="172"/>
      <c r="U41" s="173"/>
      <c r="V41" s="172"/>
      <c r="W41" s="172"/>
      <c r="Y41" s="228"/>
    </row>
    <row r="42" spans="1:25" s="213" customFormat="1" ht="22.5">
      <c r="A42" s="168">
        <v>3</v>
      </c>
      <c r="B42" s="110" t="str">
        <f t="shared" si="24"/>
        <v/>
      </c>
      <c r="C42" s="111">
        <f t="shared" si="25"/>
        <v>3</v>
      </c>
      <c r="D42" s="112">
        <f t="shared" si="26"/>
        <v>1</v>
      </c>
      <c r="E42" s="112">
        <f t="shared" si="27"/>
        <v>2</v>
      </c>
      <c r="F42" s="112">
        <f t="shared" si="28"/>
        <v>5</v>
      </c>
      <c r="G42" s="111" t="str">
        <f t="shared" si="29"/>
        <v/>
      </c>
      <c r="H42" s="111" t="str">
        <f t="shared" si="30"/>
        <v/>
      </c>
      <c r="I42" s="50"/>
      <c r="J42" s="111" t="str">
        <f t="shared" si="31"/>
        <v/>
      </c>
      <c r="K42" s="113"/>
      <c r="L42" s="169" t="str">
        <f t="shared" si="34"/>
        <v>1.2.5</v>
      </c>
      <c r="M42" s="305" t="s">
        <v>122</v>
      </c>
      <c r="N42" s="164" t="s">
        <v>6</v>
      </c>
      <c r="O42" s="170">
        <v>1</v>
      </c>
      <c r="P42" s="171"/>
      <c r="Q42" s="204"/>
      <c r="R42" s="204"/>
      <c r="S42" s="204"/>
      <c r="T42" s="172"/>
      <c r="U42" s="173">
        <f t="shared" ref="U42" si="47">IF(O42&lt;&gt;0,PRODUCT(O42:T42),"")</f>
        <v>1</v>
      </c>
      <c r="V42" s="172">
        <f t="shared" ref="V42" si="48">IF(O42&lt;&gt;0,SUM(U42),"")</f>
        <v>1</v>
      </c>
      <c r="W42" s="172">
        <f t="shared" ref="W42" si="49">IF(O42&lt;&gt;0,SUM(V42),"")</f>
        <v>1</v>
      </c>
      <c r="Y42" s="229"/>
    </row>
    <row r="43" spans="1:25" s="213" customFormat="1">
      <c r="A43" s="168"/>
      <c r="B43" s="110" t="str">
        <f t="shared" si="24"/>
        <v/>
      </c>
      <c r="C43" s="111">
        <f t="shared" si="25"/>
        <v>3</v>
      </c>
      <c r="D43" s="112">
        <f t="shared" si="26"/>
        <v>1</v>
      </c>
      <c r="E43" s="112">
        <f t="shared" si="27"/>
        <v>2</v>
      </c>
      <c r="F43" s="112">
        <f t="shared" si="28"/>
        <v>5</v>
      </c>
      <c r="G43" s="111" t="str">
        <f t="shared" si="29"/>
        <v/>
      </c>
      <c r="H43" s="111" t="str">
        <f t="shared" si="30"/>
        <v/>
      </c>
      <c r="I43" s="50"/>
      <c r="J43" s="111">
        <f t="shared" si="31"/>
        <v>0</v>
      </c>
      <c r="K43" s="113"/>
      <c r="L43" s="212" t="str">
        <f t="shared" si="34"/>
        <v/>
      </c>
      <c r="M43" s="305" t="s">
        <v>28</v>
      </c>
      <c r="N43" s="164"/>
      <c r="O43" s="170"/>
      <c r="P43" s="171"/>
      <c r="Q43" s="204"/>
      <c r="R43" s="204"/>
      <c r="S43" s="204"/>
      <c r="T43" s="172"/>
      <c r="U43" s="173"/>
      <c r="V43" s="172"/>
      <c r="W43" s="172"/>
      <c r="Y43" s="229"/>
    </row>
    <row r="44" spans="1:25" s="213" customFormat="1" ht="101.25">
      <c r="A44" s="168">
        <v>3</v>
      </c>
      <c r="B44" s="110" t="str">
        <f t="shared" si="24"/>
        <v/>
      </c>
      <c r="C44" s="111">
        <f t="shared" si="25"/>
        <v>3</v>
      </c>
      <c r="D44" s="112">
        <f t="shared" si="26"/>
        <v>1</v>
      </c>
      <c r="E44" s="112">
        <f t="shared" si="27"/>
        <v>2</v>
      </c>
      <c r="F44" s="112">
        <f t="shared" si="28"/>
        <v>6</v>
      </c>
      <c r="G44" s="111" t="str">
        <f t="shared" si="29"/>
        <v/>
      </c>
      <c r="H44" s="111" t="str">
        <f t="shared" si="30"/>
        <v/>
      </c>
      <c r="I44" s="50"/>
      <c r="J44" s="111" t="str">
        <f t="shared" si="31"/>
        <v/>
      </c>
      <c r="K44" s="113"/>
      <c r="L44" s="169" t="str">
        <f t="shared" ref="L44:L45" si="50">IF(A44=0,"",IF(AND(D44="",E44="",F44="",G44="",H44=""),"",CONCATENATE(TEXT(D44,0),IF(E44="","",CONCATENATE(".",TEXT(E44,0))),IF(F44="","",CONCATENATE(".",TEXT(F44,0))),IF(G44="","",CONCATENATE(".",TEXT(G44,0))),IF(H44="","",CONCATENATE(".",TEXT(H44,0))),IF(I44="","",CONCATENATE(".",TEXT(I44,0))))))</f>
        <v>1.2.6</v>
      </c>
      <c r="M44" s="305" t="s">
        <v>123</v>
      </c>
      <c r="N44" s="164" t="s">
        <v>6</v>
      </c>
      <c r="O44" s="170">
        <v>1</v>
      </c>
      <c r="P44" s="171"/>
      <c r="Q44" s="204"/>
      <c r="R44" s="204"/>
      <c r="S44" s="204"/>
      <c r="T44" s="172"/>
      <c r="U44" s="173">
        <f t="shared" ref="U44" si="51">IF(O44&lt;&gt;0,PRODUCT(O44:T44),"")</f>
        <v>1</v>
      </c>
      <c r="V44" s="172">
        <f t="shared" ref="V44" si="52">IF(O44&lt;&gt;0,SUM(U44),"")</f>
        <v>1</v>
      </c>
      <c r="W44" s="172">
        <f t="shared" ref="W44" si="53">IF(O44&lt;&gt;0,SUM(V44),"")</f>
        <v>1</v>
      </c>
      <c r="Y44" s="229"/>
    </row>
    <row r="45" spans="1:25" s="213" customFormat="1">
      <c r="A45" s="168"/>
      <c r="B45" s="110" t="str">
        <f t="shared" ref="B45:B50" si="54">IF(OR(A45&gt;C44+1,A45&gt;5),"ERRO","")</f>
        <v/>
      </c>
      <c r="C45" s="111">
        <f t="shared" ref="C45:C50" si="55">IF(A45=0,C44,A45)</f>
        <v>3</v>
      </c>
      <c r="D45" s="112">
        <f t="shared" ref="D45:D50" si="56">IF(A45=0,D44,IF(A45=1,D44+1,D44))</f>
        <v>1</v>
      </c>
      <c r="E45" s="112">
        <f t="shared" ref="E45:E50" si="57">IF(A45=0,E44,IF(D45&gt;D44,"",IF(E44&lt;&gt;"",IF(A45=2,E44+1,E44),1)))</f>
        <v>2</v>
      </c>
      <c r="F45" s="112">
        <f t="shared" ref="F45:F50" si="58">IF(A45=0,F44,IF(D45&gt;D44,"",IF(E45&lt;&gt;E44,"",IF(F44&lt;&gt;"",IF(A45=3,F44+1,F44),1))))</f>
        <v>6</v>
      </c>
      <c r="G45" s="111" t="str">
        <f t="shared" ref="G45:G50" si="59">IF(A45=0,G44,IF(D45&gt;D44,"",IF(E45&lt;&gt;E44,"",IF(F44&lt;&gt;F45,"",IF(G44&lt;&gt;"",IF(A45=4,G44+1,G44),1)))))</f>
        <v/>
      </c>
      <c r="H45" s="111" t="str">
        <f t="shared" ref="H45:H50" si="60">IF(A45=0,H44,IF(D45&gt;D44,"",IF(E45&lt;&gt;E44,"",IF(F44&lt;&gt;F45,"",IF(G45&lt;&gt;G44,"",IF(A45=5,IF(H44="",1,H44+1),""))))))</f>
        <v/>
      </c>
      <c r="I45" s="50"/>
      <c r="J45" s="111">
        <f t="shared" ref="J45:J50" si="61">IF(A45=0,I44,IF(D45&gt;D44,"",IF(E45&lt;&gt;E44,"",IF(F44&lt;&gt;F45,"",IF(G45&lt;&gt;G44,"",IF(H45&lt;&gt;H44,"",IF(A45=6,IF(I44="",1,I44+1),"")))))))</f>
        <v>0</v>
      </c>
      <c r="K45" s="113"/>
      <c r="L45" s="169" t="str">
        <f t="shared" si="50"/>
        <v/>
      </c>
      <c r="M45" s="305" t="s">
        <v>28</v>
      </c>
      <c r="N45" s="164"/>
      <c r="O45" s="170"/>
      <c r="P45" s="171"/>
      <c r="Q45" s="204"/>
      <c r="R45" s="204"/>
      <c r="S45" s="204"/>
      <c r="T45" s="172"/>
      <c r="U45" s="173"/>
      <c r="V45" s="172"/>
      <c r="W45" s="172"/>
      <c r="Y45" s="228"/>
    </row>
    <row r="46" spans="1:25" s="213" customFormat="1" ht="101.25">
      <c r="A46" s="168">
        <v>3</v>
      </c>
      <c r="B46" s="110" t="str">
        <f t="shared" si="54"/>
        <v/>
      </c>
      <c r="C46" s="111">
        <f t="shared" si="55"/>
        <v>3</v>
      </c>
      <c r="D46" s="112">
        <f t="shared" si="56"/>
        <v>1</v>
      </c>
      <c r="E46" s="112">
        <f t="shared" si="57"/>
        <v>2</v>
      </c>
      <c r="F46" s="112">
        <f t="shared" si="58"/>
        <v>7</v>
      </c>
      <c r="G46" s="111" t="str">
        <f t="shared" si="59"/>
        <v/>
      </c>
      <c r="H46" s="111" t="str">
        <f t="shared" si="60"/>
        <v/>
      </c>
      <c r="I46" s="50"/>
      <c r="J46" s="111" t="str">
        <f t="shared" si="61"/>
        <v/>
      </c>
      <c r="K46" s="113"/>
      <c r="L46" s="169" t="str">
        <f t="shared" ref="L46:L47" si="62">IF(A46=0,"",IF(AND(D46="",E46="",F46="",G46="",H46=""),"",CONCATENATE(TEXT(D46,0),IF(E46="","",CONCATENATE(".",TEXT(E46,0))),IF(F46="","",CONCATENATE(".",TEXT(F46,0))),IF(G46="","",CONCATENATE(".",TEXT(G46,0))),IF(H46="","",CONCATENATE(".",TEXT(H46,0))),IF(I46="","",CONCATENATE(".",TEXT(I46,0))))))</f>
        <v>1.2.7</v>
      </c>
      <c r="M46" s="305" t="s">
        <v>124</v>
      </c>
      <c r="N46" s="164" t="s">
        <v>6</v>
      </c>
      <c r="O46" s="170">
        <v>1</v>
      </c>
      <c r="P46" s="171"/>
      <c r="Q46" s="204"/>
      <c r="R46" s="204"/>
      <c r="S46" s="204"/>
      <c r="T46" s="172"/>
      <c r="U46" s="173">
        <f t="shared" ref="U46" si="63">IF(O46&lt;&gt;0,PRODUCT(O46:T46),"")</f>
        <v>1</v>
      </c>
      <c r="V46" s="172">
        <f t="shared" ref="V46" si="64">IF(O46&lt;&gt;0,SUM(U46),"")</f>
        <v>1</v>
      </c>
      <c r="W46" s="172">
        <f t="shared" ref="W46" si="65">IF(O46&lt;&gt;0,SUM(V46),"")</f>
        <v>1</v>
      </c>
      <c r="Y46" s="229"/>
    </row>
    <row r="47" spans="1:25" s="213" customFormat="1">
      <c r="A47" s="168"/>
      <c r="B47" s="110" t="str">
        <f t="shared" si="54"/>
        <v/>
      </c>
      <c r="C47" s="111">
        <f t="shared" si="55"/>
        <v>3</v>
      </c>
      <c r="D47" s="112">
        <f t="shared" si="56"/>
        <v>1</v>
      </c>
      <c r="E47" s="112">
        <f t="shared" si="57"/>
        <v>2</v>
      </c>
      <c r="F47" s="112">
        <f t="shared" si="58"/>
        <v>7</v>
      </c>
      <c r="G47" s="111" t="str">
        <f t="shared" si="59"/>
        <v/>
      </c>
      <c r="H47" s="111" t="str">
        <f t="shared" si="60"/>
        <v/>
      </c>
      <c r="I47" s="50"/>
      <c r="J47" s="111">
        <f t="shared" si="61"/>
        <v>0</v>
      </c>
      <c r="K47" s="113"/>
      <c r="L47" s="169" t="str">
        <f t="shared" si="62"/>
        <v/>
      </c>
      <c r="M47" s="163"/>
      <c r="N47" s="164"/>
      <c r="O47" s="170"/>
      <c r="P47" s="171"/>
      <c r="Q47" s="204"/>
      <c r="R47" s="204"/>
      <c r="S47" s="204"/>
      <c r="T47" s="172"/>
      <c r="U47" s="173"/>
      <c r="V47" s="172"/>
      <c r="W47" s="172"/>
      <c r="Y47" s="228"/>
    </row>
    <row r="48" spans="1:25" s="213" customFormat="1">
      <c r="A48" s="168">
        <v>2</v>
      </c>
      <c r="B48" s="110" t="str">
        <f t="shared" si="54"/>
        <v/>
      </c>
      <c r="C48" s="111">
        <f t="shared" si="55"/>
        <v>2</v>
      </c>
      <c r="D48" s="112">
        <f t="shared" si="56"/>
        <v>1</v>
      </c>
      <c r="E48" s="112">
        <f t="shared" si="57"/>
        <v>3</v>
      </c>
      <c r="F48" s="112" t="str">
        <f t="shared" si="58"/>
        <v/>
      </c>
      <c r="G48" s="111" t="str">
        <f t="shared" si="59"/>
        <v/>
      </c>
      <c r="H48" s="111" t="str">
        <f t="shared" si="60"/>
        <v/>
      </c>
      <c r="I48" s="50"/>
      <c r="J48" s="111" t="str">
        <f t="shared" si="61"/>
        <v/>
      </c>
      <c r="K48" s="113"/>
      <c r="L48" s="212" t="str">
        <f t="shared" si="34"/>
        <v>1.3</v>
      </c>
      <c r="M48" s="225" t="s">
        <v>34</v>
      </c>
      <c r="N48" s="164"/>
      <c r="O48" s="170"/>
      <c r="P48" s="171"/>
      <c r="Q48" s="204"/>
      <c r="R48" s="204"/>
      <c r="S48" s="204"/>
      <c r="T48" s="172"/>
      <c r="U48" s="173" t="str">
        <f t="shared" si="41"/>
        <v/>
      </c>
      <c r="V48" s="172" t="str">
        <f t="shared" si="42"/>
        <v/>
      </c>
      <c r="W48" s="172" t="str">
        <f t="shared" si="43"/>
        <v/>
      </c>
      <c r="Y48" s="228"/>
    </row>
    <row r="49" spans="1:32" s="213" customFormat="1">
      <c r="A49" s="168"/>
      <c r="B49" s="110" t="str">
        <f t="shared" si="54"/>
        <v/>
      </c>
      <c r="C49" s="111">
        <f t="shared" si="55"/>
        <v>2</v>
      </c>
      <c r="D49" s="112">
        <f t="shared" si="56"/>
        <v>1</v>
      </c>
      <c r="E49" s="112">
        <f t="shared" si="57"/>
        <v>3</v>
      </c>
      <c r="F49" s="112" t="str">
        <f t="shared" si="58"/>
        <v/>
      </c>
      <c r="G49" s="111" t="str">
        <f t="shared" si="59"/>
        <v/>
      </c>
      <c r="H49" s="111" t="str">
        <f t="shared" si="60"/>
        <v/>
      </c>
      <c r="I49" s="50"/>
      <c r="J49" s="111">
        <f t="shared" si="61"/>
        <v>0</v>
      </c>
      <c r="K49" s="113"/>
      <c r="L49" s="212" t="str">
        <f t="shared" si="34"/>
        <v/>
      </c>
      <c r="M49" s="183"/>
      <c r="N49" s="164"/>
      <c r="O49" s="170"/>
      <c r="P49" s="171"/>
      <c r="Q49" s="204"/>
      <c r="R49" s="204"/>
      <c r="S49" s="204"/>
      <c r="T49" s="172"/>
      <c r="U49" s="173"/>
      <c r="V49" s="172"/>
      <c r="W49" s="172"/>
      <c r="Y49" s="228"/>
    </row>
    <row r="50" spans="1:32" s="213" customFormat="1" ht="33.75">
      <c r="A50" s="168">
        <v>3</v>
      </c>
      <c r="B50" s="110" t="str">
        <f t="shared" si="54"/>
        <v/>
      </c>
      <c r="C50" s="111">
        <f t="shared" si="55"/>
        <v>3</v>
      </c>
      <c r="D50" s="112">
        <f t="shared" si="56"/>
        <v>1</v>
      </c>
      <c r="E50" s="112">
        <f t="shared" si="57"/>
        <v>3</v>
      </c>
      <c r="F50" s="112">
        <f t="shared" si="58"/>
        <v>1</v>
      </c>
      <c r="G50" s="111" t="str">
        <f t="shared" si="59"/>
        <v/>
      </c>
      <c r="H50" s="111" t="str">
        <f t="shared" si="60"/>
        <v/>
      </c>
      <c r="I50" s="50"/>
      <c r="J50" s="111" t="str">
        <f t="shared" si="61"/>
        <v/>
      </c>
      <c r="K50" s="113"/>
      <c r="L50" s="169" t="str">
        <f t="shared" si="34"/>
        <v>1.3.1</v>
      </c>
      <c r="M50" s="305" t="s">
        <v>125</v>
      </c>
      <c r="N50" s="164" t="s">
        <v>6</v>
      </c>
      <c r="O50" s="170">
        <v>1</v>
      </c>
      <c r="P50" s="171"/>
      <c r="Q50" s="204"/>
      <c r="R50" s="204"/>
      <c r="S50" s="204"/>
      <c r="T50" s="172"/>
      <c r="U50" s="173">
        <f t="shared" si="41"/>
        <v>1</v>
      </c>
      <c r="V50" s="172">
        <f t="shared" si="42"/>
        <v>1</v>
      </c>
      <c r="W50" s="172">
        <f t="shared" si="43"/>
        <v>1</v>
      </c>
      <c r="Y50" s="228"/>
    </row>
    <row r="51" spans="1:32" s="213" customFormat="1">
      <c r="A51" s="168"/>
      <c r="B51" s="110" t="str">
        <f t="shared" si="24"/>
        <v/>
      </c>
      <c r="C51" s="111">
        <f t="shared" si="25"/>
        <v>3</v>
      </c>
      <c r="D51" s="112">
        <f t="shared" si="26"/>
        <v>1</v>
      </c>
      <c r="E51" s="112">
        <f t="shared" si="27"/>
        <v>3</v>
      </c>
      <c r="F51" s="112">
        <f t="shared" si="28"/>
        <v>1</v>
      </c>
      <c r="G51" s="111" t="str">
        <f t="shared" si="29"/>
        <v/>
      </c>
      <c r="H51" s="111" t="str">
        <f t="shared" si="30"/>
        <v/>
      </c>
      <c r="I51" s="50"/>
      <c r="J51" s="111">
        <f t="shared" si="31"/>
        <v>0</v>
      </c>
      <c r="K51" s="113"/>
      <c r="L51" s="169" t="str">
        <f t="shared" si="34"/>
        <v/>
      </c>
      <c r="M51" s="305" t="s">
        <v>28</v>
      </c>
      <c r="N51" s="164"/>
      <c r="O51" s="170"/>
      <c r="P51" s="171"/>
      <c r="Q51" s="204"/>
      <c r="R51" s="204"/>
      <c r="S51" s="204"/>
      <c r="T51" s="172"/>
      <c r="U51" s="173"/>
      <c r="V51" s="172"/>
      <c r="W51" s="172"/>
      <c r="Y51" s="228"/>
    </row>
    <row r="52" spans="1:32" s="213" customFormat="1" ht="33.75">
      <c r="A52" s="168">
        <v>3</v>
      </c>
      <c r="B52" s="110" t="str">
        <f t="shared" si="24"/>
        <v/>
      </c>
      <c r="C52" s="111">
        <f t="shared" si="25"/>
        <v>3</v>
      </c>
      <c r="D52" s="112">
        <f t="shared" si="26"/>
        <v>1</v>
      </c>
      <c r="E52" s="112">
        <f t="shared" si="27"/>
        <v>3</v>
      </c>
      <c r="F52" s="112">
        <f t="shared" si="28"/>
        <v>2</v>
      </c>
      <c r="G52" s="111" t="str">
        <f t="shared" si="29"/>
        <v/>
      </c>
      <c r="H52" s="111" t="str">
        <f t="shared" si="30"/>
        <v/>
      </c>
      <c r="I52" s="50"/>
      <c r="J52" s="111" t="str">
        <f t="shared" si="31"/>
        <v/>
      </c>
      <c r="K52" s="113"/>
      <c r="L52" s="169" t="str">
        <f t="shared" si="34"/>
        <v>1.3.2</v>
      </c>
      <c r="M52" s="305" t="s">
        <v>126</v>
      </c>
      <c r="N52" s="164" t="s">
        <v>6</v>
      </c>
      <c r="O52" s="170">
        <v>1</v>
      </c>
      <c r="P52" s="171"/>
      <c r="Q52" s="204"/>
      <c r="R52" s="204"/>
      <c r="S52" s="204"/>
      <c r="T52" s="172"/>
      <c r="U52" s="173">
        <f t="shared" si="41"/>
        <v>1</v>
      </c>
      <c r="V52" s="172">
        <f t="shared" si="42"/>
        <v>1</v>
      </c>
      <c r="W52" s="172">
        <f t="shared" si="43"/>
        <v>1</v>
      </c>
      <c r="Y52" s="228"/>
    </row>
    <row r="53" spans="1:32" s="213" customFormat="1">
      <c r="A53" s="168"/>
      <c r="B53" s="110" t="str">
        <f t="shared" si="24"/>
        <v/>
      </c>
      <c r="C53" s="111">
        <f t="shared" si="25"/>
        <v>3</v>
      </c>
      <c r="D53" s="112">
        <f t="shared" si="26"/>
        <v>1</v>
      </c>
      <c r="E53" s="112">
        <f t="shared" si="27"/>
        <v>3</v>
      </c>
      <c r="F53" s="112">
        <f t="shared" si="28"/>
        <v>2</v>
      </c>
      <c r="G53" s="111" t="str">
        <f t="shared" si="29"/>
        <v/>
      </c>
      <c r="H53" s="111" t="str">
        <f t="shared" si="30"/>
        <v/>
      </c>
      <c r="I53" s="50"/>
      <c r="J53" s="111">
        <f t="shared" si="31"/>
        <v>0</v>
      </c>
      <c r="K53" s="113"/>
      <c r="L53" s="169" t="str">
        <f t="shared" si="34"/>
        <v/>
      </c>
      <c r="M53" s="305" t="s">
        <v>28</v>
      </c>
      <c r="N53" s="164"/>
      <c r="O53" s="170"/>
      <c r="P53" s="171"/>
      <c r="Q53" s="204"/>
      <c r="R53" s="204"/>
      <c r="S53" s="204"/>
      <c r="T53" s="172"/>
      <c r="U53" s="173"/>
      <c r="V53" s="172"/>
      <c r="W53" s="172"/>
      <c r="Y53" s="228"/>
    </row>
    <row r="54" spans="1:32" s="213" customFormat="1" ht="22.5">
      <c r="A54" s="168">
        <v>3</v>
      </c>
      <c r="B54" s="110" t="str">
        <f t="shared" si="24"/>
        <v/>
      </c>
      <c r="C54" s="111">
        <f t="shared" si="25"/>
        <v>3</v>
      </c>
      <c r="D54" s="112">
        <f t="shared" si="26"/>
        <v>1</v>
      </c>
      <c r="E54" s="112">
        <f t="shared" si="27"/>
        <v>3</v>
      </c>
      <c r="F54" s="112">
        <f t="shared" si="28"/>
        <v>3</v>
      </c>
      <c r="G54" s="111" t="str">
        <f t="shared" si="29"/>
        <v/>
      </c>
      <c r="H54" s="111" t="str">
        <f t="shared" si="30"/>
        <v/>
      </c>
      <c r="I54" s="50"/>
      <c r="J54" s="111" t="str">
        <f t="shared" si="31"/>
        <v/>
      </c>
      <c r="K54" s="113"/>
      <c r="L54" s="169" t="str">
        <f t="shared" si="34"/>
        <v>1.3.3</v>
      </c>
      <c r="M54" s="305" t="s">
        <v>127</v>
      </c>
      <c r="N54" s="164" t="s">
        <v>6</v>
      </c>
      <c r="O54" s="170">
        <v>1</v>
      </c>
      <c r="P54" s="171"/>
      <c r="Q54" s="204"/>
      <c r="R54" s="204"/>
      <c r="S54" s="204"/>
      <c r="T54" s="172"/>
      <c r="U54" s="173">
        <f t="shared" si="41"/>
        <v>1</v>
      </c>
      <c r="V54" s="172">
        <f t="shared" si="42"/>
        <v>1</v>
      </c>
      <c r="W54" s="172">
        <f t="shared" si="43"/>
        <v>1</v>
      </c>
      <c r="Y54" s="228"/>
    </row>
    <row r="55" spans="1:32" s="50" customFormat="1">
      <c r="A55" s="115"/>
      <c r="B55" s="110" t="str">
        <f t="shared" si="24"/>
        <v/>
      </c>
      <c r="C55" s="111">
        <f t="shared" si="25"/>
        <v>3</v>
      </c>
      <c r="D55" s="112">
        <f t="shared" si="26"/>
        <v>1</v>
      </c>
      <c r="E55" s="112">
        <f t="shared" si="27"/>
        <v>3</v>
      </c>
      <c r="F55" s="112">
        <f t="shared" si="28"/>
        <v>3</v>
      </c>
      <c r="G55" s="111" t="str">
        <f t="shared" si="29"/>
        <v/>
      </c>
      <c r="H55" s="111" t="str">
        <f t="shared" si="30"/>
        <v/>
      </c>
      <c r="J55" s="111">
        <f t="shared" si="31"/>
        <v>0</v>
      </c>
      <c r="K55" s="113"/>
      <c r="L55" s="136" t="str">
        <f t="shared" ref="L55" si="66">IF(A55=0,"",IF(AND(D55="",E55="",F55="",G55="",H55=""),"",CONCATENATE(TEXT(D55,0),IF(E55="","",CONCATENATE(".",TEXT(E55,0))),IF(F55="","",CONCATENATE(".",TEXT(F55,0))),IF(G55="","",CONCATENATE(".",TEXT(G55,0))),IF(H55="","",CONCATENATE(".",TEXT(H55,0))),IF(I55="","",CONCATENATE(".",TEXT(I55,0))))))</f>
        <v/>
      </c>
      <c r="M55" s="137"/>
      <c r="N55" s="138"/>
      <c r="O55" s="139"/>
      <c r="P55" s="140"/>
      <c r="Q55" s="196"/>
      <c r="R55" s="196"/>
      <c r="S55" s="196"/>
      <c r="T55" s="197"/>
      <c r="U55" s="142"/>
      <c r="V55" s="141"/>
      <c r="W55" s="211"/>
      <c r="Y55" s="227"/>
    </row>
    <row r="56" spans="1:32">
      <c r="A56" s="115">
        <v>2</v>
      </c>
      <c r="B56" s="110" t="str">
        <f t="shared" si="24"/>
        <v/>
      </c>
      <c r="C56" s="111">
        <f t="shared" si="25"/>
        <v>2</v>
      </c>
      <c r="D56" s="112">
        <f t="shared" si="26"/>
        <v>1</v>
      </c>
      <c r="E56" s="112">
        <f t="shared" si="27"/>
        <v>4</v>
      </c>
      <c r="F56" s="112" t="str">
        <f t="shared" si="28"/>
        <v/>
      </c>
      <c r="G56" s="111" t="str">
        <f t="shared" si="29"/>
        <v/>
      </c>
      <c r="H56" s="111" t="str">
        <f t="shared" si="30"/>
        <v/>
      </c>
      <c r="I56" s="50"/>
      <c r="J56" s="111" t="str">
        <f t="shared" si="31"/>
        <v/>
      </c>
      <c r="K56" s="113"/>
      <c r="L56" s="212" t="str">
        <f t="shared" ref="L56:L99" si="67">IF(A56=0,"",IF(AND(D56="",E56="",F56="",G56="",H56=""),"",CONCATENATE(TEXT(D56,0),IF(E56="","",CONCATENATE(".",TEXT(E56,0))),IF(F56="","",CONCATENATE(".",TEXT(F56,0))),IF(G56="","",CONCATENATE(".",TEXT(G56,0))),IF(H56="","",CONCATENATE(".",TEXT(H56,0))),IF(I56="","",CONCATENATE(".",TEXT(I56,0))))))</f>
        <v>1.4</v>
      </c>
      <c r="M56" s="225" t="s">
        <v>44</v>
      </c>
      <c r="N56" s="148"/>
      <c r="O56" s="129"/>
      <c r="P56" s="130"/>
      <c r="Q56" s="194"/>
      <c r="R56" s="194"/>
      <c r="S56" s="194"/>
      <c r="T56" s="195"/>
      <c r="U56" s="132"/>
      <c r="V56" s="131"/>
      <c r="W56" s="133"/>
      <c r="X56" s="64"/>
      <c r="Y56" s="227"/>
    </row>
    <row r="57" spans="1:32">
      <c r="A57" s="115"/>
      <c r="B57" s="110" t="str">
        <f t="shared" si="24"/>
        <v/>
      </c>
      <c r="C57" s="111">
        <f t="shared" si="25"/>
        <v>2</v>
      </c>
      <c r="D57" s="112">
        <f t="shared" si="26"/>
        <v>1</v>
      </c>
      <c r="E57" s="112">
        <f t="shared" si="27"/>
        <v>4</v>
      </c>
      <c r="F57" s="112" t="str">
        <f t="shared" si="28"/>
        <v/>
      </c>
      <c r="G57" s="111" t="str">
        <f t="shared" si="29"/>
        <v/>
      </c>
      <c r="H57" s="111" t="str">
        <f t="shared" si="30"/>
        <v/>
      </c>
      <c r="I57" s="50"/>
      <c r="J57" s="111">
        <f t="shared" si="31"/>
        <v>0</v>
      </c>
      <c r="K57" s="113"/>
      <c r="L57" s="169" t="str">
        <f t="shared" si="67"/>
        <v/>
      </c>
      <c r="M57" s="135"/>
      <c r="N57" s="148"/>
      <c r="O57" s="129"/>
      <c r="P57" s="130"/>
      <c r="Q57" s="194"/>
      <c r="R57" s="194"/>
      <c r="S57" s="194"/>
      <c r="T57" s="195"/>
      <c r="U57" s="132"/>
      <c r="V57" s="131"/>
      <c r="W57" s="133"/>
      <c r="X57" s="64"/>
      <c r="Y57" s="227"/>
    </row>
    <row r="58" spans="1:32">
      <c r="A58" s="115">
        <v>3</v>
      </c>
      <c r="B58" s="110" t="str">
        <f t="shared" si="24"/>
        <v/>
      </c>
      <c r="C58" s="111">
        <f t="shared" si="25"/>
        <v>3</v>
      </c>
      <c r="D58" s="112">
        <f t="shared" si="26"/>
        <v>1</v>
      </c>
      <c r="E58" s="112">
        <f t="shared" si="27"/>
        <v>4</v>
      </c>
      <c r="F58" s="112">
        <f t="shared" si="28"/>
        <v>1</v>
      </c>
      <c r="G58" s="111" t="str">
        <f t="shared" si="29"/>
        <v/>
      </c>
      <c r="H58" s="111" t="str">
        <f t="shared" si="30"/>
        <v/>
      </c>
      <c r="I58" s="50"/>
      <c r="J58" s="111" t="str">
        <f t="shared" si="31"/>
        <v/>
      </c>
      <c r="K58" s="113"/>
      <c r="L58" s="169" t="str">
        <f t="shared" ref="L58:L59" si="68">IF(A58=0,"",IF(AND(D58="",E58="",F58="",G58="",H58=""),"",CONCATENATE(TEXT(D58,0),IF(E58="","",CONCATENATE(".",TEXT(E58,0))),IF(F58="","",CONCATENATE(".",TEXT(F58,0))),IF(G58="","",CONCATENATE(".",TEXT(G58,0))),IF(H58="","",CONCATENATE(".",TEXT(H58,0))),IF(I58="","",CONCATENATE(".",TEXT(I58,0))))))</f>
        <v>1.4.1</v>
      </c>
      <c r="M58" s="305" t="s">
        <v>128</v>
      </c>
      <c r="N58" s="128"/>
      <c r="O58" s="129"/>
      <c r="P58" s="130"/>
      <c r="Q58" s="194"/>
      <c r="R58" s="194"/>
      <c r="S58" s="194"/>
      <c r="T58" s="195"/>
      <c r="U58" s="132"/>
      <c r="V58" s="131"/>
      <c r="W58" s="146"/>
      <c r="X58" s="64"/>
      <c r="Y58" s="227"/>
      <c r="Z58" s="1"/>
    </row>
    <row r="59" spans="1:32">
      <c r="A59" s="115"/>
      <c r="B59" s="110" t="str">
        <f t="shared" si="24"/>
        <v/>
      </c>
      <c r="C59" s="111">
        <f t="shared" si="25"/>
        <v>3</v>
      </c>
      <c r="D59" s="112">
        <f t="shared" si="26"/>
        <v>1</v>
      </c>
      <c r="E59" s="112">
        <f t="shared" si="27"/>
        <v>4</v>
      </c>
      <c r="F59" s="112">
        <f t="shared" si="28"/>
        <v>1</v>
      </c>
      <c r="G59" s="111" t="str">
        <f t="shared" si="29"/>
        <v/>
      </c>
      <c r="H59" s="111" t="str">
        <f t="shared" si="30"/>
        <v/>
      </c>
      <c r="I59" s="50"/>
      <c r="J59" s="111">
        <f t="shared" si="31"/>
        <v>0</v>
      </c>
      <c r="K59" s="113"/>
      <c r="L59" s="169" t="str">
        <f t="shared" si="68"/>
        <v/>
      </c>
      <c r="M59" s="305" t="s">
        <v>28</v>
      </c>
      <c r="N59" s="128"/>
      <c r="O59" s="129"/>
      <c r="P59" s="130"/>
      <c r="Q59" s="194"/>
      <c r="R59" s="194"/>
      <c r="S59" s="194"/>
      <c r="T59" s="195"/>
      <c r="U59" s="132"/>
      <c r="V59" s="131"/>
      <c r="W59" s="149"/>
      <c r="X59" s="64"/>
      <c r="Y59" s="227"/>
    </row>
    <row r="60" spans="1:32" s="2" customFormat="1" ht="56.25">
      <c r="A60" s="168">
        <v>4</v>
      </c>
      <c r="B60" s="110" t="str">
        <f t="shared" si="24"/>
        <v/>
      </c>
      <c r="C60" s="111">
        <f t="shared" si="25"/>
        <v>4</v>
      </c>
      <c r="D60" s="112">
        <f t="shared" si="26"/>
        <v>1</v>
      </c>
      <c r="E60" s="112">
        <f t="shared" si="27"/>
        <v>4</v>
      </c>
      <c r="F60" s="112">
        <f t="shared" si="28"/>
        <v>1</v>
      </c>
      <c r="G60" s="111">
        <f t="shared" si="29"/>
        <v>1</v>
      </c>
      <c r="H60" s="111" t="str">
        <f t="shared" si="30"/>
        <v/>
      </c>
      <c r="I60" s="50"/>
      <c r="J60" s="111" t="str">
        <f t="shared" si="31"/>
        <v/>
      </c>
      <c r="K60" s="113"/>
      <c r="L60" s="169" t="str">
        <f t="shared" ref="L60:L63" si="69">IF(A60=0,"",IF(AND(D60="",E60="",F60="",G60="",H60=""),"",CONCATENATE(TEXT(D60,0),IF(E60="","",CONCATENATE(".",TEXT(E60,0))),IF(F60="","",CONCATENATE(".",TEXT(F60,0))),IF(G60="","",CONCATENATE(".",TEXT(G60,0))),IF(H60="","",CONCATENATE(".",TEXT(H60,0))),IF(I60="","",CONCATENATE(".",TEXT(I60,0))))))</f>
        <v>1.4.1.1</v>
      </c>
      <c r="M60" s="305" t="s">
        <v>129</v>
      </c>
      <c r="N60" s="164" t="s">
        <v>4</v>
      </c>
      <c r="O60" s="170"/>
      <c r="P60" s="171"/>
      <c r="Q60" s="198"/>
      <c r="R60" s="198"/>
      <c r="S60" s="198"/>
      <c r="T60" s="199"/>
      <c r="U60" s="150" t="s">
        <v>22</v>
      </c>
      <c r="V60" s="172"/>
      <c r="W60" s="178">
        <f>_xlfn.CEILING.MATH(W61,0.5)</f>
        <v>7</v>
      </c>
      <c r="X60" s="182"/>
      <c r="Y60" s="230"/>
      <c r="Z60" s="2" t="s">
        <v>45</v>
      </c>
    </row>
    <row r="61" spans="1:32" s="1" customFormat="1">
      <c r="A61" s="168"/>
      <c r="B61" s="110" t="str">
        <f t="shared" si="24"/>
        <v/>
      </c>
      <c r="C61" s="111">
        <f t="shared" si="25"/>
        <v>4</v>
      </c>
      <c r="D61" s="112">
        <f t="shared" si="26"/>
        <v>1</v>
      </c>
      <c r="E61" s="112">
        <f t="shared" si="27"/>
        <v>4</v>
      </c>
      <c r="F61" s="112">
        <f t="shared" si="28"/>
        <v>1</v>
      </c>
      <c r="G61" s="111">
        <f t="shared" si="29"/>
        <v>1</v>
      </c>
      <c r="H61" s="111" t="str">
        <f t="shared" si="30"/>
        <v/>
      </c>
      <c r="I61" s="50"/>
      <c r="J61" s="111">
        <f t="shared" si="31"/>
        <v>0</v>
      </c>
      <c r="K61" s="113"/>
      <c r="L61" s="169" t="str">
        <f t="shared" si="69"/>
        <v/>
      </c>
      <c r="M61" s="166"/>
      <c r="N61" s="164"/>
      <c r="O61" s="179"/>
      <c r="P61" s="180"/>
      <c r="Q61" s="200"/>
      <c r="R61" s="200"/>
      <c r="S61" s="200"/>
      <c r="T61" s="201"/>
      <c r="U61" s="151" t="s">
        <v>116</v>
      </c>
      <c r="V61" s="152"/>
      <c r="W61" s="181">
        <f>SUM(V62:V63)</f>
        <v>6.96</v>
      </c>
      <c r="X61" s="3"/>
      <c r="Y61" s="230"/>
      <c r="Z61" s="2"/>
    </row>
    <row r="62" spans="1:32" s="1" customFormat="1">
      <c r="A62" s="168"/>
      <c r="B62" s="110" t="str">
        <f t="shared" si="24"/>
        <v/>
      </c>
      <c r="C62" s="111">
        <f t="shared" si="25"/>
        <v>4</v>
      </c>
      <c r="D62" s="112">
        <f t="shared" si="26"/>
        <v>1</v>
      </c>
      <c r="E62" s="112">
        <f t="shared" si="27"/>
        <v>4</v>
      </c>
      <c r="F62" s="112">
        <f t="shared" si="28"/>
        <v>1</v>
      </c>
      <c r="G62" s="111">
        <f t="shared" si="29"/>
        <v>1</v>
      </c>
      <c r="H62" s="111" t="str">
        <f t="shared" si="30"/>
        <v/>
      </c>
      <c r="I62" s="50"/>
      <c r="J62" s="111">
        <f t="shared" si="31"/>
        <v>0</v>
      </c>
      <c r="K62" s="113"/>
      <c r="L62" s="169" t="str">
        <f t="shared" si="69"/>
        <v/>
      </c>
      <c r="M62" s="306" t="s">
        <v>130</v>
      </c>
      <c r="N62" s="164"/>
      <c r="O62" s="170"/>
      <c r="P62" s="171"/>
      <c r="Q62" s="198"/>
      <c r="R62" s="198"/>
      <c r="S62" s="198"/>
      <c r="T62" s="199"/>
      <c r="U62" s="173"/>
      <c r="V62" s="172">
        <f>SUM(U63:U63)</f>
        <v>6.96</v>
      </c>
      <c r="W62" s="174"/>
      <c r="X62" s="3"/>
      <c r="Y62" s="230"/>
      <c r="Z62" s="2"/>
      <c r="AA62" s="185"/>
      <c r="AB62" s="185"/>
      <c r="AC62" s="185"/>
      <c r="AD62" s="185"/>
      <c r="AE62" s="185"/>
      <c r="AF62" s="185"/>
    </row>
    <row r="63" spans="1:32" s="1" customFormat="1" ht="13.5" customHeight="1">
      <c r="A63" s="168"/>
      <c r="B63" s="110" t="str">
        <f t="shared" si="24"/>
        <v/>
      </c>
      <c r="C63" s="111">
        <f t="shared" si="25"/>
        <v>4</v>
      </c>
      <c r="D63" s="112">
        <f t="shared" si="26"/>
        <v>1</v>
      </c>
      <c r="E63" s="112">
        <f t="shared" si="27"/>
        <v>4</v>
      </c>
      <c r="F63" s="112">
        <f t="shared" si="28"/>
        <v>1</v>
      </c>
      <c r="G63" s="111">
        <f t="shared" si="29"/>
        <v>1</v>
      </c>
      <c r="H63" s="111" t="str">
        <f t="shared" si="30"/>
        <v/>
      </c>
      <c r="I63" s="50"/>
      <c r="J63" s="111">
        <f t="shared" si="31"/>
        <v>0</v>
      </c>
      <c r="K63" s="113"/>
      <c r="L63" s="169" t="str">
        <f t="shared" si="69"/>
        <v/>
      </c>
      <c r="M63" s="307" t="s">
        <v>131</v>
      </c>
      <c r="N63" s="128"/>
      <c r="O63" s="129">
        <v>1</v>
      </c>
      <c r="P63" s="130"/>
      <c r="Q63" s="194">
        <v>2.9</v>
      </c>
      <c r="R63" s="194"/>
      <c r="S63" s="194">
        <v>2.4</v>
      </c>
      <c r="T63" s="195"/>
      <c r="U63" s="173">
        <f t="shared" ref="U63" si="70">PRODUCT(O63:T63)</f>
        <v>6.96</v>
      </c>
      <c r="V63" s="172"/>
      <c r="W63" s="174"/>
      <c r="X63" s="3"/>
      <c r="Y63" s="230"/>
      <c r="Z63" s="2" t="s">
        <v>65</v>
      </c>
    </row>
    <row r="64" spans="1:32" s="1" customFormat="1">
      <c r="A64" s="168"/>
      <c r="B64" s="110" t="str">
        <f t="shared" si="24"/>
        <v/>
      </c>
      <c r="C64" s="111">
        <f t="shared" si="25"/>
        <v>4</v>
      </c>
      <c r="D64" s="112">
        <f t="shared" si="26"/>
        <v>1</v>
      </c>
      <c r="E64" s="112">
        <f t="shared" si="27"/>
        <v>4</v>
      </c>
      <c r="F64" s="112">
        <f t="shared" si="28"/>
        <v>1</v>
      </c>
      <c r="G64" s="111">
        <f t="shared" si="29"/>
        <v>1</v>
      </c>
      <c r="H64" s="111" t="str">
        <f t="shared" si="30"/>
        <v/>
      </c>
      <c r="I64" s="50"/>
      <c r="J64" s="111">
        <f t="shared" si="31"/>
        <v>0</v>
      </c>
      <c r="K64" s="113"/>
      <c r="L64" s="169"/>
      <c r="M64" s="163"/>
      <c r="N64" s="164"/>
      <c r="O64" s="170"/>
      <c r="P64" s="171"/>
      <c r="Q64" s="198"/>
      <c r="R64" s="198"/>
      <c r="S64" s="198"/>
      <c r="T64" s="199"/>
      <c r="U64" s="173"/>
      <c r="V64" s="172"/>
      <c r="W64" s="178"/>
      <c r="X64" s="3"/>
      <c r="Y64" s="230"/>
      <c r="Z64" s="2"/>
    </row>
    <row r="65" spans="1:32" s="2" customFormat="1" ht="33.75">
      <c r="A65" s="168">
        <v>4</v>
      </c>
      <c r="B65" s="110" t="str">
        <f t="shared" si="24"/>
        <v/>
      </c>
      <c r="C65" s="111">
        <f t="shared" si="25"/>
        <v>4</v>
      </c>
      <c r="D65" s="112">
        <f t="shared" si="26"/>
        <v>1</v>
      </c>
      <c r="E65" s="112">
        <f t="shared" si="27"/>
        <v>4</v>
      </c>
      <c r="F65" s="112">
        <f t="shared" si="28"/>
        <v>1</v>
      </c>
      <c r="G65" s="111">
        <f t="shared" si="29"/>
        <v>2</v>
      </c>
      <c r="H65" s="111" t="str">
        <f t="shared" si="30"/>
        <v/>
      </c>
      <c r="I65" s="50"/>
      <c r="J65" s="111" t="str">
        <f t="shared" si="31"/>
        <v/>
      </c>
      <c r="K65" s="113"/>
      <c r="L65" s="169" t="str">
        <f t="shared" ref="L65:L74" si="71">IF(A65=0,"",IF(AND(D65="",E65="",F65="",G65="",H65=""),"",CONCATENATE(TEXT(D65,0),IF(E65="","",CONCATENATE(".",TEXT(E65,0))),IF(F65="","",CONCATENATE(".",TEXT(F65,0))),IF(G65="","",CONCATENATE(".",TEXT(G65,0))),IF(H65="","",CONCATENATE(".",TEXT(H65,0))),IF(I65="","",CONCATENATE(".",TEXT(I65,0))))))</f>
        <v>1.4.1.2</v>
      </c>
      <c r="M65" s="305" t="s">
        <v>132</v>
      </c>
      <c r="N65" s="164" t="s">
        <v>4</v>
      </c>
      <c r="O65" s="170"/>
      <c r="P65" s="171"/>
      <c r="Q65" s="198"/>
      <c r="R65" s="198"/>
      <c r="S65" s="198"/>
      <c r="T65" s="199"/>
      <c r="U65" s="150" t="s">
        <v>22</v>
      </c>
      <c r="V65" s="172"/>
      <c r="W65" s="178">
        <f>_xlfn.CEILING.MATH(W66,0.5)</f>
        <v>78</v>
      </c>
      <c r="X65" s="182"/>
      <c r="Y65" s="230"/>
      <c r="Z65" s="2" t="s">
        <v>45</v>
      </c>
    </row>
    <row r="66" spans="1:32" s="1" customFormat="1">
      <c r="A66" s="168"/>
      <c r="B66" s="110" t="str">
        <f t="shared" si="24"/>
        <v/>
      </c>
      <c r="C66" s="111">
        <f t="shared" si="25"/>
        <v>4</v>
      </c>
      <c r="D66" s="112">
        <f t="shared" si="26"/>
        <v>1</v>
      </c>
      <c r="E66" s="112">
        <f t="shared" si="27"/>
        <v>4</v>
      </c>
      <c r="F66" s="112">
        <f t="shared" si="28"/>
        <v>1</v>
      </c>
      <c r="G66" s="111">
        <f t="shared" si="29"/>
        <v>2</v>
      </c>
      <c r="H66" s="111" t="str">
        <f t="shared" si="30"/>
        <v/>
      </c>
      <c r="I66" s="50"/>
      <c r="J66" s="111">
        <f t="shared" si="31"/>
        <v>0</v>
      </c>
      <c r="K66" s="113"/>
      <c r="L66" s="169" t="str">
        <f t="shared" si="71"/>
        <v/>
      </c>
      <c r="M66" s="307" t="s">
        <v>28</v>
      </c>
      <c r="N66" s="164"/>
      <c r="O66" s="179"/>
      <c r="P66" s="180"/>
      <c r="Q66" s="200"/>
      <c r="R66" s="200"/>
      <c r="S66" s="200"/>
      <c r="T66" s="201"/>
      <c r="U66" s="151" t="s">
        <v>116</v>
      </c>
      <c r="V66" s="152"/>
      <c r="W66" s="181">
        <f>SUM(V67:V74)</f>
        <v>77.56</v>
      </c>
      <c r="X66" s="3"/>
      <c r="Y66" s="230"/>
      <c r="Z66" s="2"/>
    </row>
    <row r="67" spans="1:32" s="1" customFormat="1">
      <c r="A67" s="168"/>
      <c r="B67" s="110" t="str">
        <f t="shared" si="24"/>
        <v/>
      </c>
      <c r="C67" s="111">
        <f t="shared" si="25"/>
        <v>4</v>
      </c>
      <c r="D67" s="112">
        <f t="shared" si="26"/>
        <v>1</v>
      </c>
      <c r="E67" s="112">
        <f t="shared" si="27"/>
        <v>4</v>
      </c>
      <c r="F67" s="112">
        <f t="shared" si="28"/>
        <v>1</v>
      </c>
      <c r="G67" s="111">
        <f t="shared" si="29"/>
        <v>2</v>
      </c>
      <c r="H67" s="111" t="str">
        <f t="shared" si="30"/>
        <v/>
      </c>
      <c r="I67" s="50"/>
      <c r="J67" s="111">
        <f t="shared" si="31"/>
        <v>0</v>
      </c>
      <c r="K67" s="113"/>
      <c r="L67" s="169" t="str">
        <f t="shared" ref="L67:L72" si="72">IF(A67=0,"",IF(AND(D67="",E67="",F67="",G67="",H67=""),"",CONCATENATE(TEXT(D67,0),IF(E67="","",CONCATENATE(".",TEXT(E67,0))),IF(F67="","",CONCATENATE(".",TEXT(F67,0))),IF(G67="","",CONCATENATE(".",TEXT(G67,0))),IF(H67="","",CONCATENATE(".",TEXT(H67,0))),IF(I67="","",CONCATENATE(".",TEXT(I67,0))))))</f>
        <v/>
      </c>
      <c r="M67" s="306" t="s">
        <v>133</v>
      </c>
      <c r="N67" s="164"/>
      <c r="O67" s="170"/>
      <c r="P67" s="171"/>
      <c r="Q67" s="198"/>
      <c r="R67" s="198"/>
      <c r="S67" s="198"/>
      <c r="T67" s="199"/>
      <c r="U67" s="173"/>
      <c r="V67" s="172">
        <f>SUM(U68:U68)</f>
        <v>8.3999999999999986</v>
      </c>
      <c r="W67" s="174"/>
      <c r="X67" s="3"/>
      <c r="Y67" s="230"/>
      <c r="Z67" s="2"/>
      <c r="AA67" s="185"/>
      <c r="AB67" s="185"/>
      <c r="AC67" s="185"/>
      <c r="AD67" s="185"/>
      <c r="AE67" s="185"/>
      <c r="AF67" s="185"/>
    </row>
    <row r="68" spans="1:32" s="1" customFormat="1" ht="13.5" customHeight="1">
      <c r="A68" s="168"/>
      <c r="B68" s="110" t="str">
        <f t="shared" si="24"/>
        <v/>
      </c>
      <c r="C68" s="111">
        <f t="shared" si="25"/>
        <v>4</v>
      </c>
      <c r="D68" s="112">
        <f t="shared" si="26"/>
        <v>1</v>
      </c>
      <c r="E68" s="112">
        <f t="shared" si="27"/>
        <v>4</v>
      </c>
      <c r="F68" s="112">
        <f t="shared" si="28"/>
        <v>1</v>
      </c>
      <c r="G68" s="111">
        <f t="shared" si="29"/>
        <v>2</v>
      </c>
      <c r="H68" s="111" t="str">
        <f t="shared" si="30"/>
        <v/>
      </c>
      <c r="I68" s="50"/>
      <c r="J68" s="111">
        <f t="shared" si="31"/>
        <v>0</v>
      </c>
      <c r="K68" s="113"/>
      <c r="L68" s="169" t="str">
        <f t="shared" si="72"/>
        <v/>
      </c>
      <c r="M68" s="307" t="s">
        <v>134</v>
      </c>
      <c r="N68" s="128"/>
      <c r="O68" s="129">
        <v>1</v>
      </c>
      <c r="P68" s="130"/>
      <c r="Q68" s="194">
        <v>2.8</v>
      </c>
      <c r="R68" s="194"/>
      <c r="S68" s="194">
        <v>3</v>
      </c>
      <c r="T68" s="195"/>
      <c r="U68" s="173">
        <f t="shared" ref="U68" si="73">PRODUCT(O68:T68)</f>
        <v>8.3999999999999986</v>
      </c>
      <c r="V68" s="172"/>
      <c r="W68" s="174"/>
      <c r="X68" s="3"/>
      <c r="Y68" s="230"/>
      <c r="Z68" s="2" t="s">
        <v>65</v>
      </c>
    </row>
    <row r="69" spans="1:32" s="1" customFormat="1">
      <c r="A69" s="168"/>
      <c r="B69" s="110" t="str">
        <f t="shared" si="24"/>
        <v/>
      </c>
      <c r="C69" s="111">
        <f t="shared" si="25"/>
        <v>4</v>
      </c>
      <c r="D69" s="112">
        <f t="shared" si="26"/>
        <v>1</v>
      </c>
      <c r="E69" s="112">
        <f t="shared" si="27"/>
        <v>4</v>
      </c>
      <c r="F69" s="112">
        <f t="shared" si="28"/>
        <v>1</v>
      </c>
      <c r="G69" s="111">
        <f t="shared" si="29"/>
        <v>2</v>
      </c>
      <c r="H69" s="111" t="str">
        <f t="shared" si="30"/>
        <v/>
      </c>
      <c r="I69" s="50"/>
      <c r="J69" s="111">
        <f t="shared" si="31"/>
        <v>0</v>
      </c>
      <c r="K69" s="113"/>
      <c r="L69" s="169" t="str">
        <f t="shared" si="72"/>
        <v/>
      </c>
      <c r="M69" s="306" t="s">
        <v>135</v>
      </c>
      <c r="N69" s="164"/>
      <c r="O69" s="170"/>
      <c r="P69" s="171"/>
      <c r="Q69" s="198"/>
      <c r="R69" s="198"/>
      <c r="S69" s="198"/>
      <c r="T69" s="199"/>
      <c r="U69" s="173"/>
      <c r="V69" s="172">
        <f>SUM(U70:U70)</f>
        <v>18.899999999999999</v>
      </c>
      <c r="W69" s="174"/>
      <c r="X69" s="3"/>
      <c r="Y69" s="230"/>
      <c r="Z69" s="2"/>
      <c r="AA69" s="185"/>
      <c r="AB69" s="185"/>
      <c r="AC69" s="185"/>
      <c r="AD69" s="185"/>
      <c r="AE69" s="185"/>
      <c r="AF69" s="185"/>
    </row>
    <row r="70" spans="1:32" s="1" customFormat="1" ht="13.5" customHeight="1">
      <c r="A70" s="168"/>
      <c r="B70" s="110" t="str">
        <f t="shared" si="24"/>
        <v/>
      </c>
      <c r="C70" s="111">
        <f t="shared" si="25"/>
        <v>4</v>
      </c>
      <c r="D70" s="112">
        <f t="shared" si="26"/>
        <v>1</v>
      </c>
      <c r="E70" s="112">
        <f t="shared" si="27"/>
        <v>4</v>
      </c>
      <c r="F70" s="112">
        <f t="shared" si="28"/>
        <v>1</v>
      </c>
      <c r="G70" s="111">
        <f t="shared" si="29"/>
        <v>2</v>
      </c>
      <c r="H70" s="111" t="str">
        <f t="shared" si="30"/>
        <v/>
      </c>
      <c r="I70" s="50"/>
      <c r="J70" s="111">
        <f t="shared" si="31"/>
        <v>0</v>
      </c>
      <c r="K70" s="113"/>
      <c r="L70" s="169" t="str">
        <f t="shared" si="72"/>
        <v/>
      </c>
      <c r="M70" s="307" t="s">
        <v>136</v>
      </c>
      <c r="N70" s="128"/>
      <c r="O70" s="129">
        <v>1</v>
      </c>
      <c r="P70" s="130"/>
      <c r="Q70" s="194">
        <v>6.3</v>
      </c>
      <c r="R70" s="194"/>
      <c r="S70" s="194">
        <v>3</v>
      </c>
      <c r="T70" s="195"/>
      <c r="U70" s="173">
        <f t="shared" ref="U70" si="74">PRODUCT(O70:T70)</f>
        <v>18.899999999999999</v>
      </c>
      <c r="V70" s="172"/>
      <c r="W70" s="174"/>
      <c r="X70" s="3"/>
      <c r="Y70" s="230"/>
      <c r="Z70" s="2" t="s">
        <v>65</v>
      </c>
    </row>
    <row r="71" spans="1:32" s="1" customFormat="1">
      <c r="A71" s="168"/>
      <c r="B71" s="110" t="str">
        <f t="shared" si="24"/>
        <v/>
      </c>
      <c r="C71" s="111">
        <f t="shared" si="25"/>
        <v>4</v>
      </c>
      <c r="D71" s="112">
        <f t="shared" si="26"/>
        <v>1</v>
      </c>
      <c r="E71" s="112">
        <f t="shared" si="27"/>
        <v>4</v>
      </c>
      <c r="F71" s="112">
        <f t="shared" si="28"/>
        <v>1</v>
      </c>
      <c r="G71" s="111">
        <f t="shared" si="29"/>
        <v>2</v>
      </c>
      <c r="H71" s="111" t="str">
        <f t="shared" si="30"/>
        <v/>
      </c>
      <c r="I71" s="50"/>
      <c r="J71" s="111">
        <f t="shared" si="31"/>
        <v>0</v>
      </c>
      <c r="K71" s="113"/>
      <c r="L71" s="169" t="str">
        <f t="shared" si="72"/>
        <v/>
      </c>
      <c r="M71" s="306" t="s">
        <v>130</v>
      </c>
      <c r="N71" s="164"/>
      <c r="O71" s="170"/>
      <c r="P71" s="171"/>
      <c r="Q71" s="198"/>
      <c r="R71" s="198"/>
      <c r="S71" s="198"/>
      <c r="T71" s="199"/>
      <c r="U71" s="173"/>
      <c r="V71" s="172">
        <f>SUM(U72:U72)</f>
        <v>12.04</v>
      </c>
      <c r="W71" s="174"/>
      <c r="X71" s="3"/>
      <c r="Y71" s="230"/>
      <c r="Z71" s="2"/>
      <c r="AA71" s="185"/>
      <c r="AB71" s="185"/>
      <c r="AC71" s="185"/>
      <c r="AD71" s="185"/>
      <c r="AE71" s="185"/>
      <c r="AF71" s="185"/>
    </row>
    <row r="72" spans="1:32" s="1" customFormat="1" ht="13.5" customHeight="1">
      <c r="A72" s="168"/>
      <c r="B72" s="110" t="str">
        <f t="shared" si="24"/>
        <v/>
      </c>
      <c r="C72" s="111">
        <f t="shared" si="25"/>
        <v>4</v>
      </c>
      <c r="D72" s="112">
        <f t="shared" si="26"/>
        <v>1</v>
      </c>
      <c r="E72" s="112">
        <f t="shared" si="27"/>
        <v>4</v>
      </c>
      <c r="F72" s="112">
        <f t="shared" si="28"/>
        <v>1</v>
      </c>
      <c r="G72" s="111">
        <f t="shared" si="29"/>
        <v>2</v>
      </c>
      <c r="H72" s="111" t="str">
        <f t="shared" si="30"/>
        <v/>
      </c>
      <c r="I72" s="50"/>
      <c r="J72" s="111">
        <f t="shared" si="31"/>
        <v>0</v>
      </c>
      <c r="K72" s="113"/>
      <c r="L72" s="169" t="str">
        <f t="shared" si="72"/>
        <v/>
      </c>
      <c r="M72" s="307" t="s">
        <v>136</v>
      </c>
      <c r="N72" s="128"/>
      <c r="O72" s="129">
        <v>1</v>
      </c>
      <c r="P72" s="130"/>
      <c r="Q72" s="194">
        <v>4.3</v>
      </c>
      <c r="R72" s="194"/>
      <c r="S72" s="194">
        <v>2.8</v>
      </c>
      <c r="T72" s="195"/>
      <c r="U72" s="173">
        <f t="shared" ref="U72" si="75">PRODUCT(O72:T72)</f>
        <v>12.04</v>
      </c>
      <c r="V72" s="172"/>
      <c r="W72" s="174"/>
      <c r="X72" s="3"/>
      <c r="Y72" s="230"/>
      <c r="Z72" s="2" t="s">
        <v>65</v>
      </c>
    </row>
    <row r="73" spans="1:32" s="1" customFormat="1">
      <c r="A73" s="168"/>
      <c r="B73" s="110" t="str">
        <f t="shared" si="24"/>
        <v/>
      </c>
      <c r="C73" s="111">
        <f t="shared" si="25"/>
        <v>4</v>
      </c>
      <c r="D73" s="112">
        <f t="shared" si="26"/>
        <v>1</v>
      </c>
      <c r="E73" s="112">
        <f t="shared" si="27"/>
        <v>4</v>
      </c>
      <c r="F73" s="112">
        <f t="shared" si="28"/>
        <v>1</v>
      </c>
      <c r="G73" s="111">
        <f t="shared" si="29"/>
        <v>2</v>
      </c>
      <c r="H73" s="111" t="str">
        <f t="shared" si="30"/>
        <v/>
      </c>
      <c r="I73" s="50"/>
      <c r="J73" s="111">
        <f t="shared" si="31"/>
        <v>0</v>
      </c>
      <c r="K73" s="113"/>
      <c r="L73" s="169" t="str">
        <f t="shared" si="71"/>
        <v/>
      </c>
      <c r="M73" s="306" t="s">
        <v>130</v>
      </c>
      <c r="N73" s="164"/>
      <c r="O73" s="170"/>
      <c r="P73" s="171"/>
      <c r="Q73" s="198"/>
      <c r="R73" s="198"/>
      <c r="S73" s="198"/>
      <c r="T73" s="199"/>
      <c r="U73" s="173"/>
      <c r="V73" s="172">
        <f>SUM(U74:U74)</f>
        <v>38.22</v>
      </c>
      <c r="W73" s="174"/>
      <c r="X73" s="3"/>
      <c r="Y73" s="230"/>
      <c r="Z73" s="2"/>
      <c r="AA73" s="185"/>
      <c r="AB73" s="185"/>
      <c r="AC73" s="185"/>
      <c r="AD73" s="185"/>
      <c r="AE73" s="185"/>
      <c r="AF73" s="185"/>
    </row>
    <row r="74" spans="1:32" s="1" customFormat="1" ht="13.5" customHeight="1">
      <c r="A74" s="168"/>
      <c r="B74" s="110" t="str">
        <f t="shared" si="24"/>
        <v/>
      </c>
      <c r="C74" s="111">
        <f t="shared" si="25"/>
        <v>4</v>
      </c>
      <c r="D74" s="112">
        <f t="shared" si="26"/>
        <v>1</v>
      </c>
      <c r="E74" s="112">
        <f t="shared" si="27"/>
        <v>4</v>
      </c>
      <c r="F74" s="112">
        <f t="shared" si="28"/>
        <v>1</v>
      </c>
      <c r="G74" s="111">
        <f t="shared" si="29"/>
        <v>2</v>
      </c>
      <c r="H74" s="111" t="str">
        <f t="shared" si="30"/>
        <v/>
      </c>
      <c r="I74" s="50"/>
      <c r="J74" s="111">
        <f t="shared" si="31"/>
        <v>0</v>
      </c>
      <c r="K74" s="113"/>
      <c r="L74" s="169" t="str">
        <f t="shared" si="71"/>
        <v/>
      </c>
      <c r="M74" s="307" t="s">
        <v>136</v>
      </c>
      <c r="N74" s="128"/>
      <c r="O74" s="129">
        <v>1</v>
      </c>
      <c r="P74" s="130"/>
      <c r="Q74" s="194">
        <v>14.7</v>
      </c>
      <c r="R74" s="194"/>
      <c r="S74" s="194">
        <v>2.6</v>
      </c>
      <c r="T74" s="195"/>
      <c r="U74" s="173">
        <f t="shared" ref="U74" si="76">PRODUCT(O74:T74)</f>
        <v>38.22</v>
      </c>
      <c r="V74" s="172"/>
      <c r="W74" s="174"/>
      <c r="X74" s="3"/>
      <c r="Y74" s="230"/>
      <c r="Z74" s="2" t="s">
        <v>65</v>
      </c>
    </row>
    <row r="75" spans="1:32" s="1" customFormat="1">
      <c r="A75" s="168"/>
      <c r="B75" s="110" t="str">
        <f t="shared" si="24"/>
        <v/>
      </c>
      <c r="C75" s="111">
        <f t="shared" si="25"/>
        <v>4</v>
      </c>
      <c r="D75" s="112">
        <f t="shared" si="26"/>
        <v>1</v>
      </c>
      <c r="E75" s="112">
        <f t="shared" si="27"/>
        <v>4</v>
      </c>
      <c r="F75" s="112">
        <f t="shared" si="28"/>
        <v>1</v>
      </c>
      <c r="G75" s="111">
        <f t="shared" si="29"/>
        <v>2</v>
      </c>
      <c r="H75" s="111" t="str">
        <f t="shared" si="30"/>
        <v/>
      </c>
      <c r="I75" s="50"/>
      <c r="J75" s="111">
        <f t="shared" si="31"/>
        <v>0</v>
      </c>
      <c r="K75" s="113"/>
      <c r="L75" s="169"/>
      <c r="M75" s="305" t="s">
        <v>28</v>
      </c>
      <c r="N75" s="164"/>
      <c r="O75" s="170"/>
      <c r="P75" s="171"/>
      <c r="Q75" s="198"/>
      <c r="R75" s="198"/>
      <c r="S75" s="198"/>
      <c r="T75" s="199"/>
      <c r="U75" s="173"/>
      <c r="V75" s="172"/>
      <c r="W75" s="178"/>
      <c r="X75" s="3"/>
      <c r="Y75" s="230"/>
      <c r="Z75" s="2"/>
    </row>
    <row r="76" spans="1:32" s="2" customFormat="1" ht="33.75">
      <c r="A76" s="168">
        <v>4</v>
      </c>
      <c r="B76" s="110" t="str">
        <f t="shared" si="24"/>
        <v/>
      </c>
      <c r="C76" s="111">
        <f t="shared" si="25"/>
        <v>4</v>
      </c>
      <c r="D76" s="112">
        <f t="shared" si="26"/>
        <v>1</v>
      </c>
      <c r="E76" s="112">
        <f t="shared" si="27"/>
        <v>4</v>
      </c>
      <c r="F76" s="112">
        <f t="shared" si="28"/>
        <v>1</v>
      </c>
      <c r="G76" s="111">
        <f t="shared" si="29"/>
        <v>3</v>
      </c>
      <c r="H76" s="111" t="str">
        <f t="shared" si="30"/>
        <v/>
      </c>
      <c r="I76" s="50"/>
      <c r="J76" s="111" t="str">
        <f t="shared" si="31"/>
        <v/>
      </c>
      <c r="K76" s="113"/>
      <c r="L76" s="169" t="str">
        <f t="shared" ref="L76:L93" si="77">IF(A76=0,"",IF(AND(D76="",E76="",F76="",G76="",H76=""),"",CONCATENATE(TEXT(D76,0),IF(E76="","",CONCATENATE(".",TEXT(E76,0))),IF(F76="","",CONCATENATE(".",TEXT(F76,0))),IF(G76="","",CONCATENATE(".",TEXT(G76,0))),IF(H76="","",CONCATENATE(".",TEXT(H76,0))),IF(I76="","",CONCATENATE(".",TEXT(I76,0))))))</f>
        <v>1.4.1.3</v>
      </c>
      <c r="M76" s="305" t="s">
        <v>137</v>
      </c>
      <c r="N76" s="164" t="s">
        <v>4</v>
      </c>
      <c r="O76" s="170"/>
      <c r="P76" s="171"/>
      <c r="Q76" s="198"/>
      <c r="R76" s="198"/>
      <c r="S76" s="198"/>
      <c r="T76" s="199"/>
      <c r="U76" s="150" t="s">
        <v>22</v>
      </c>
      <c r="V76" s="172"/>
      <c r="W76" s="178">
        <f>_xlfn.CEILING.MATH(W77,0.5)</f>
        <v>161</v>
      </c>
      <c r="X76" s="182"/>
      <c r="Y76" s="230"/>
    </row>
    <row r="77" spans="1:32" s="1" customFormat="1">
      <c r="A77" s="168"/>
      <c r="B77" s="110" t="str">
        <f t="shared" si="24"/>
        <v/>
      </c>
      <c r="C77" s="111">
        <f t="shared" si="25"/>
        <v>4</v>
      </c>
      <c r="D77" s="112">
        <f t="shared" si="26"/>
        <v>1</v>
      </c>
      <c r="E77" s="112">
        <f t="shared" si="27"/>
        <v>4</v>
      </c>
      <c r="F77" s="112">
        <f t="shared" si="28"/>
        <v>1</v>
      </c>
      <c r="G77" s="111">
        <f t="shared" si="29"/>
        <v>3</v>
      </c>
      <c r="H77" s="111" t="str">
        <f t="shared" si="30"/>
        <v/>
      </c>
      <c r="I77" s="50"/>
      <c r="J77" s="111">
        <f t="shared" si="31"/>
        <v>0</v>
      </c>
      <c r="K77" s="113"/>
      <c r="L77" s="169" t="str">
        <f t="shared" si="77"/>
        <v/>
      </c>
      <c r="M77" s="166"/>
      <c r="N77" s="164"/>
      <c r="O77" s="179"/>
      <c r="P77" s="180"/>
      <c r="Q77" s="200"/>
      <c r="R77" s="200"/>
      <c r="S77" s="200"/>
      <c r="T77" s="201"/>
      <c r="U77" s="151" t="s">
        <v>116</v>
      </c>
      <c r="V77" s="152"/>
      <c r="W77" s="181">
        <f>SUM(V78:V95)</f>
        <v>161.00000000000003</v>
      </c>
      <c r="X77" s="3"/>
      <c r="Y77" s="230"/>
    </row>
    <row r="78" spans="1:32" s="1" customFormat="1">
      <c r="A78" s="168"/>
      <c r="B78" s="110" t="str">
        <f t="shared" si="24"/>
        <v/>
      </c>
      <c r="C78" s="111">
        <f t="shared" si="25"/>
        <v>4</v>
      </c>
      <c r="D78" s="112">
        <f t="shared" si="26"/>
        <v>1</v>
      </c>
      <c r="E78" s="112">
        <f t="shared" si="27"/>
        <v>4</v>
      </c>
      <c r="F78" s="112">
        <f t="shared" si="28"/>
        <v>1</v>
      </c>
      <c r="G78" s="111">
        <f t="shared" si="29"/>
        <v>3</v>
      </c>
      <c r="H78" s="111" t="str">
        <f t="shared" si="30"/>
        <v/>
      </c>
      <c r="I78" s="50"/>
      <c r="J78" s="111">
        <f t="shared" si="31"/>
        <v>0</v>
      </c>
      <c r="K78" s="113"/>
      <c r="L78" s="169" t="str">
        <f t="shared" si="77"/>
        <v/>
      </c>
      <c r="M78" s="306" t="s">
        <v>133</v>
      </c>
      <c r="N78" s="164"/>
      <c r="O78" s="170"/>
      <c r="P78" s="171"/>
      <c r="Q78" s="198"/>
      <c r="R78" s="198"/>
      <c r="S78" s="198"/>
      <c r="T78" s="199"/>
      <c r="U78" s="173"/>
      <c r="V78" s="172">
        <f>SUM(U79:U79)</f>
        <v>14.4</v>
      </c>
      <c r="W78" s="174"/>
      <c r="X78" s="3"/>
      <c r="Y78" s="230"/>
      <c r="Z78" s="185"/>
      <c r="AA78" s="185"/>
      <c r="AB78" s="185"/>
      <c r="AC78" s="185"/>
      <c r="AD78" s="185"/>
      <c r="AE78" s="185"/>
      <c r="AF78" s="185"/>
    </row>
    <row r="79" spans="1:32" s="1" customFormat="1" ht="13.5" customHeight="1">
      <c r="A79" s="168"/>
      <c r="B79" s="110" t="str">
        <f t="shared" si="24"/>
        <v/>
      </c>
      <c r="C79" s="111">
        <f t="shared" si="25"/>
        <v>4</v>
      </c>
      <c r="D79" s="112">
        <f t="shared" si="26"/>
        <v>1</v>
      </c>
      <c r="E79" s="112">
        <f t="shared" si="27"/>
        <v>4</v>
      </c>
      <c r="F79" s="112">
        <f t="shared" si="28"/>
        <v>1</v>
      </c>
      <c r="G79" s="111">
        <f t="shared" si="29"/>
        <v>3</v>
      </c>
      <c r="H79" s="111" t="str">
        <f t="shared" si="30"/>
        <v/>
      </c>
      <c r="I79" s="50"/>
      <c r="J79" s="111">
        <f t="shared" si="31"/>
        <v>0</v>
      </c>
      <c r="K79" s="113"/>
      <c r="L79" s="169" t="str">
        <f t="shared" si="77"/>
        <v/>
      </c>
      <c r="M79" s="307" t="s">
        <v>138</v>
      </c>
      <c r="N79" s="128"/>
      <c r="O79" s="129">
        <v>1</v>
      </c>
      <c r="P79" s="130"/>
      <c r="Q79" s="194"/>
      <c r="R79" s="194"/>
      <c r="S79" s="194"/>
      <c r="T79" s="195">
        <v>14.4</v>
      </c>
      <c r="U79" s="173">
        <f t="shared" ref="U79" si="78">PRODUCT(O79:T79)</f>
        <v>14.4</v>
      </c>
      <c r="V79" s="172"/>
      <c r="W79" s="174"/>
      <c r="X79" s="3"/>
      <c r="Y79" s="230"/>
    </row>
    <row r="80" spans="1:32" s="1" customFormat="1">
      <c r="A80" s="168"/>
      <c r="B80" s="110" t="str">
        <f t="shared" si="24"/>
        <v/>
      </c>
      <c r="C80" s="111">
        <f t="shared" si="25"/>
        <v>4</v>
      </c>
      <c r="D80" s="112">
        <f t="shared" si="26"/>
        <v>1</v>
      </c>
      <c r="E80" s="112">
        <f t="shared" si="27"/>
        <v>4</v>
      </c>
      <c r="F80" s="112">
        <f t="shared" si="28"/>
        <v>1</v>
      </c>
      <c r="G80" s="111">
        <f t="shared" si="29"/>
        <v>3</v>
      </c>
      <c r="H80" s="111" t="str">
        <f t="shared" si="30"/>
        <v/>
      </c>
      <c r="I80" s="50"/>
      <c r="J80" s="111">
        <f t="shared" si="31"/>
        <v>0</v>
      </c>
      <c r="K80" s="113"/>
      <c r="L80" s="169" t="str">
        <f t="shared" ref="L80:L83" si="79">IF(A80=0,"",IF(AND(D80="",E80="",F80="",G80="",H80=""),"",CONCATENATE(TEXT(D80,0),IF(E80="","",CONCATENATE(".",TEXT(E80,0))),IF(F80="","",CONCATENATE(".",TEXT(F80,0))),IF(G80="","",CONCATENATE(".",TEXT(G80,0))),IF(H80="","",CONCATENATE(".",TEXT(H80,0))),IF(I80="","",CONCATENATE(".",TEXT(I80,0))))))</f>
        <v/>
      </c>
      <c r="M80" s="306" t="s">
        <v>135</v>
      </c>
      <c r="N80" s="164"/>
      <c r="O80" s="170"/>
      <c r="P80" s="171"/>
      <c r="Q80" s="198"/>
      <c r="R80" s="198"/>
      <c r="S80" s="198"/>
      <c r="T80" s="199"/>
      <c r="U80" s="173"/>
      <c r="V80" s="172">
        <f>SUM(U81:U83)</f>
        <v>19.900000000000002</v>
      </c>
      <c r="W80" s="174"/>
      <c r="X80" s="3"/>
      <c r="Y80" s="230"/>
      <c r="Z80" s="185"/>
      <c r="AA80" s="185"/>
      <c r="AB80" s="185"/>
      <c r="AC80" s="185"/>
      <c r="AD80" s="185"/>
      <c r="AE80" s="185"/>
      <c r="AF80" s="185"/>
    </row>
    <row r="81" spans="1:32" s="1" customFormat="1" ht="13.5" customHeight="1">
      <c r="A81" s="168"/>
      <c r="B81" s="110" t="str">
        <f t="shared" si="24"/>
        <v/>
      </c>
      <c r="C81" s="111">
        <f t="shared" si="25"/>
        <v>4</v>
      </c>
      <c r="D81" s="112">
        <f t="shared" si="26"/>
        <v>1</v>
      </c>
      <c r="E81" s="112">
        <f t="shared" si="27"/>
        <v>4</v>
      </c>
      <c r="F81" s="112">
        <f t="shared" si="28"/>
        <v>1</v>
      </c>
      <c r="G81" s="111">
        <f t="shared" si="29"/>
        <v>3</v>
      </c>
      <c r="H81" s="111" t="str">
        <f t="shared" si="30"/>
        <v/>
      </c>
      <c r="I81" s="50"/>
      <c r="J81" s="111">
        <f t="shared" si="31"/>
        <v>0</v>
      </c>
      <c r="K81" s="113"/>
      <c r="L81" s="169" t="str">
        <f t="shared" si="79"/>
        <v/>
      </c>
      <c r="M81" s="307" t="s">
        <v>139</v>
      </c>
      <c r="N81" s="128"/>
      <c r="O81" s="129">
        <v>1</v>
      </c>
      <c r="P81" s="130"/>
      <c r="Q81" s="194"/>
      <c r="R81" s="194"/>
      <c r="S81" s="194"/>
      <c r="T81" s="195">
        <v>8.8000000000000007</v>
      </c>
      <c r="U81" s="173">
        <f t="shared" ref="U81:U83" si="80">PRODUCT(O81:T81)</f>
        <v>8.8000000000000007</v>
      </c>
      <c r="V81" s="172"/>
      <c r="W81" s="174"/>
      <c r="X81" s="3"/>
      <c r="Y81" s="230"/>
    </row>
    <row r="82" spans="1:32" s="1" customFormat="1" ht="13.5" customHeight="1">
      <c r="A82" s="168"/>
      <c r="B82" s="110" t="str">
        <f t="shared" si="24"/>
        <v/>
      </c>
      <c r="C82" s="111">
        <f t="shared" si="25"/>
        <v>4</v>
      </c>
      <c r="D82" s="112">
        <f t="shared" si="26"/>
        <v>1</v>
      </c>
      <c r="E82" s="112">
        <f t="shared" si="27"/>
        <v>4</v>
      </c>
      <c r="F82" s="112">
        <f t="shared" si="28"/>
        <v>1</v>
      </c>
      <c r="G82" s="111">
        <f t="shared" si="29"/>
        <v>3</v>
      </c>
      <c r="H82" s="111" t="str">
        <f t="shared" si="30"/>
        <v/>
      </c>
      <c r="I82" s="50"/>
      <c r="J82" s="111">
        <f t="shared" si="31"/>
        <v>0</v>
      </c>
      <c r="K82" s="113"/>
      <c r="L82" s="169" t="str">
        <f t="shared" si="79"/>
        <v/>
      </c>
      <c r="M82" s="307" t="s">
        <v>140</v>
      </c>
      <c r="N82" s="128"/>
      <c r="O82" s="129">
        <v>1</v>
      </c>
      <c r="P82" s="130"/>
      <c r="Q82" s="194"/>
      <c r="R82" s="194"/>
      <c r="S82" s="194"/>
      <c r="T82" s="195">
        <v>7.8</v>
      </c>
      <c r="U82" s="173">
        <f t="shared" si="80"/>
        <v>7.8</v>
      </c>
      <c r="V82" s="172"/>
      <c r="W82" s="174"/>
      <c r="X82" s="3"/>
      <c r="Y82" s="230"/>
    </row>
    <row r="83" spans="1:32" s="1" customFormat="1" ht="13.5" customHeight="1">
      <c r="A83" s="168"/>
      <c r="B83" s="110" t="str">
        <f t="shared" si="24"/>
        <v/>
      </c>
      <c r="C83" s="111">
        <f t="shared" si="25"/>
        <v>4</v>
      </c>
      <c r="D83" s="112">
        <f t="shared" si="26"/>
        <v>1</v>
      </c>
      <c r="E83" s="112">
        <f t="shared" si="27"/>
        <v>4</v>
      </c>
      <c r="F83" s="112">
        <f t="shared" si="28"/>
        <v>1</v>
      </c>
      <c r="G83" s="111">
        <f t="shared" si="29"/>
        <v>3</v>
      </c>
      <c r="H83" s="111" t="str">
        <f t="shared" si="30"/>
        <v/>
      </c>
      <c r="I83" s="50"/>
      <c r="J83" s="111">
        <f t="shared" si="31"/>
        <v>0</v>
      </c>
      <c r="K83" s="113"/>
      <c r="L83" s="169" t="str">
        <f t="shared" si="79"/>
        <v/>
      </c>
      <c r="M83" s="307" t="s">
        <v>141</v>
      </c>
      <c r="N83" s="128"/>
      <c r="O83" s="129">
        <v>1</v>
      </c>
      <c r="P83" s="130"/>
      <c r="Q83" s="194"/>
      <c r="R83" s="194"/>
      <c r="S83" s="194"/>
      <c r="T83" s="195">
        <v>3.3</v>
      </c>
      <c r="U83" s="173">
        <f t="shared" si="80"/>
        <v>3.3</v>
      </c>
      <c r="V83" s="172"/>
      <c r="W83" s="174"/>
      <c r="X83" s="3"/>
      <c r="Y83" s="230"/>
    </row>
    <row r="84" spans="1:32" s="1" customFormat="1">
      <c r="A84" s="168"/>
      <c r="B84" s="110" t="str">
        <f t="shared" si="24"/>
        <v/>
      </c>
      <c r="C84" s="111">
        <f t="shared" si="25"/>
        <v>4</v>
      </c>
      <c r="D84" s="112">
        <f t="shared" si="26"/>
        <v>1</v>
      </c>
      <c r="E84" s="112">
        <f t="shared" si="27"/>
        <v>4</v>
      </c>
      <c r="F84" s="112">
        <f t="shared" si="28"/>
        <v>1</v>
      </c>
      <c r="G84" s="111">
        <f t="shared" si="29"/>
        <v>3</v>
      </c>
      <c r="H84" s="111" t="str">
        <f t="shared" si="30"/>
        <v/>
      </c>
      <c r="I84" s="50"/>
      <c r="J84" s="111">
        <f t="shared" si="31"/>
        <v>0</v>
      </c>
      <c r="K84" s="113"/>
      <c r="L84" s="169" t="str">
        <f t="shared" ref="L84:L87" si="81">IF(A84=0,"",IF(AND(D84="",E84="",F84="",G84="",H84=""),"",CONCATENATE(TEXT(D84,0),IF(E84="","",CONCATENATE(".",TEXT(E84,0))),IF(F84="","",CONCATENATE(".",TEXT(F84,0))),IF(G84="","",CONCATENATE(".",TEXT(G84,0))),IF(H84="","",CONCATENATE(".",TEXT(H84,0))),IF(I84="","",CONCATENATE(".",TEXT(I84,0))))))</f>
        <v/>
      </c>
      <c r="M84" s="306" t="s">
        <v>142</v>
      </c>
      <c r="N84" s="164"/>
      <c r="O84" s="170"/>
      <c r="P84" s="171"/>
      <c r="Q84" s="198"/>
      <c r="R84" s="198"/>
      <c r="S84" s="198"/>
      <c r="T84" s="199"/>
      <c r="U84" s="173"/>
      <c r="V84" s="172">
        <f>SUM(U85:U86)</f>
        <v>16.600000000000001</v>
      </c>
      <c r="W84" s="174"/>
      <c r="X84" s="3"/>
      <c r="Y84" s="230"/>
      <c r="Z84" s="185"/>
      <c r="AA84" s="185"/>
      <c r="AB84" s="185"/>
      <c r="AC84" s="185"/>
      <c r="AD84" s="185"/>
      <c r="AE84" s="185"/>
      <c r="AF84" s="185"/>
    </row>
    <row r="85" spans="1:32" s="1" customFormat="1" ht="13.5" customHeight="1">
      <c r="A85" s="168"/>
      <c r="B85" s="110" t="str">
        <f t="shared" si="24"/>
        <v/>
      </c>
      <c r="C85" s="111">
        <f t="shared" si="25"/>
        <v>4</v>
      </c>
      <c r="D85" s="112">
        <f t="shared" si="26"/>
        <v>1</v>
      </c>
      <c r="E85" s="112">
        <f t="shared" si="27"/>
        <v>4</v>
      </c>
      <c r="F85" s="112">
        <f t="shared" si="28"/>
        <v>1</v>
      </c>
      <c r="G85" s="111">
        <f t="shared" si="29"/>
        <v>3</v>
      </c>
      <c r="H85" s="111" t="str">
        <f t="shared" si="30"/>
        <v/>
      </c>
      <c r="I85" s="50"/>
      <c r="J85" s="111">
        <f t="shared" si="31"/>
        <v>0</v>
      </c>
      <c r="K85" s="113"/>
      <c r="L85" s="169" t="str">
        <f t="shared" si="81"/>
        <v/>
      </c>
      <c r="M85" s="307" t="s">
        <v>143</v>
      </c>
      <c r="N85" s="128"/>
      <c r="O85" s="129">
        <v>1</v>
      </c>
      <c r="P85" s="130"/>
      <c r="Q85" s="194"/>
      <c r="R85" s="194"/>
      <c r="S85" s="194"/>
      <c r="T85" s="195">
        <v>8.1999999999999993</v>
      </c>
      <c r="U85" s="173">
        <f t="shared" ref="U85:U87" si="82">PRODUCT(O85:T85)</f>
        <v>8.1999999999999993</v>
      </c>
      <c r="V85" s="172"/>
      <c r="W85" s="174"/>
      <c r="X85" s="3"/>
      <c r="Y85" s="230"/>
    </row>
    <row r="86" spans="1:32" s="1" customFormat="1" ht="13.5" customHeight="1">
      <c r="A86" s="168"/>
      <c r="B86" s="110" t="str">
        <f t="shared" si="24"/>
        <v/>
      </c>
      <c r="C86" s="111">
        <f t="shared" si="25"/>
        <v>4</v>
      </c>
      <c r="D86" s="112">
        <f t="shared" si="26"/>
        <v>1</v>
      </c>
      <c r="E86" s="112">
        <f t="shared" si="27"/>
        <v>4</v>
      </c>
      <c r="F86" s="112">
        <f t="shared" si="28"/>
        <v>1</v>
      </c>
      <c r="G86" s="111">
        <f t="shared" si="29"/>
        <v>3</v>
      </c>
      <c r="H86" s="111" t="str">
        <f t="shared" si="30"/>
        <v/>
      </c>
      <c r="I86" s="50"/>
      <c r="J86" s="111">
        <f t="shared" si="31"/>
        <v>0</v>
      </c>
      <c r="K86" s="113"/>
      <c r="L86" s="169" t="str">
        <f t="shared" si="81"/>
        <v/>
      </c>
      <c r="M86" s="307" t="s">
        <v>144</v>
      </c>
      <c r="N86" s="128"/>
      <c r="O86" s="129">
        <v>1</v>
      </c>
      <c r="P86" s="130"/>
      <c r="Q86" s="194"/>
      <c r="R86" s="194"/>
      <c r="S86" s="194"/>
      <c r="T86" s="195">
        <v>8.4</v>
      </c>
      <c r="U86" s="173">
        <f t="shared" si="82"/>
        <v>8.4</v>
      </c>
      <c r="V86" s="172"/>
      <c r="W86" s="174"/>
      <c r="X86" s="3"/>
      <c r="Y86" s="230"/>
    </row>
    <row r="87" spans="1:32" s="1" customFormat="1" ht="13.5" customHeight="1">
      <c r="A87" s="168"/>
      <c r="B87" s="110" t="str">
        <f t="shared" si="24"/>
        <v/>
      </c>
      <c r="C87" s="111">
        <f t="shared" si="25"/>
        <v>4</v>
      </c>
      <c r="D87" s="112">
        <f t="shared" si="26"/>
        <v>1</v>
      </c>
      <c r="E87" s="112">
        <f t="shared" si="27"/>
        <v>4</v>
      </c>
      <c r="F87" s="112">
        <f t="shared" si="28"/>
        <v>1</v>
      </c>
      <c r="G87" s="111">
        <f t="shared" si="29"/>
        <v>3</v>
      </c>
      <c r="H87" s="111" t="str">
        <f t="shared" si="30"/>
        <v/>
      </c>
      <c r="I87" s="50"/>
      <c r="J87" s="111">
        <f t="shared" si="31"/>
        <v>0</v>
      </c>
      <c r="K87" s="113"/>
      <c r="L87" s="169" t="str">
        <f t="shared" si="81"/>
        <v/>
      </c>
      <c r="M87" s="307" t="s">
        <v>145</v>
      </c>
      <c r="N87" s="128"/>
      <c r="O87" s="129">
        <v>1</v>
      </c>
      <c r="P87" s="130"/>
      <c r="Q87" s="194"/>
      <c r="R87" s="194"/>
      <c r="S87" s="194"/>
      <c r="T87" s="195">
        <v>11.3</v>
      </c>
      <c r="U87" s="173">
        <f t="shared" si="82"/>
        <v>11.3</v>
      </c>
      <c r="V87" s="172"/>
      <c r="W87" s="174"/>
      <c r="X87" s="3"/>
      <c r="Y87" s="230"/>
    </row>
    <row r="88" spans="1:32" s="1" customFormat="1">
      <c r="A88" s="168"/>
      <c r="B88" s="110" t="str">
        <f t="shared" si="24"/>
        <v/>
      </c>
      <c r="C88" s="111">
        <f t="shared" si="25"/>
        <v>4</v>
      </c>
      <c r="D88" s="112">
        <f t="shared" si="26"/>
        <v>1</v>
      </c>
      <c r="E88" s="112">
        <f t="shared" si="27"/>
        <v>4</v>
      </c>
      <c r="F88" s="112">
        <f t="shared" si="28"/>
        <v>1</v>
      </c>
      <c r="G88" s="111">
        <f t="shared" si="29"/>
        <v>3</v>
      </c>
      <c r="H88" s="111" t="str">
        <f t="shared" si="30"/>
        <v/>
      </c>
      <c r="I88" s="50"/>
      <c r="J88" s="111">
        <f t="shared" si="31"/>
        <v>0</v>
      </c>
      <c r="K88" s="113"/>
      <c r="L88" s="169" t="str">
        <f t="shared" si="77"/>
        <v/>
      </c>
      <c r="M88" s="306" t="s">
        <v>130</v>
      </c>
      <c r="N88" s="164"/>
      <c r="O88" s="170"/>
      <c r="P88" s="171"/>
      <c r="Q88" s="198"/>
      <c r="R88" s="198"/>
      <c r="S88" s="198"/>
      <c r="T88" s="199"/>
      <c r="U88" s="173"/>
      <c r="V88" s="172">
        <f>SUM(U89:U91)</f>
        <v>96.7</v>
      </c>
      <c r="W88" s="174"/>
      <c r="X88" s="3"/>
      <c r="Y88" s="230"/>
      <c r="Z88" s="185"/>
      <c r="AA88" s="185"/>
      <c r="AB88" s="185"/>
      <c r="AC88" s="185"/>
      <c r="AD88" s="185"/>
      <c r="AE88" s="185"/>
      <c r="AF88" s="185"/>
    </row>
    <row r="89" spans="1:32" s="1" customFormat="1" ht="13.5" customHeight="1">
      <c r="A89" s="168"/>
      <c r="B89" s="110" t="str">
        <f t="shared" si="24"/>
        <v/>
      </c>
      <c r="C89" s="111">
        <f t="shared" si="25"/>
        <v>4</v>
      </c>
      <c r="D89" s="112">
        <f t="shared" si="26"/>
        <v>1</v>
      </c>
      <c r="E89" s="112">
        <f t="shared" si="27"/>
        <v>4</v>
      </c>
      <c r="F89" s="112">
        <f t="shared" si="28"/>
        <v>1</v>
      </c>
      <c r="G89" s="111">
        <f t="shared" si="29"/>
        <v>3</v>
      </c>
      <c r="H89" s="111" t="str">
        <f t="shared" si="30"/>
        <v/>
      </c>
      <c r="I89" s="50"/>
      <c r="J89" s="111">
        <f t="shared" si="31"/>
        <v>0</v>
      </c>
      <c r="K89" s="113"/>
      <c r="L89" s="169" t="str">
        <f t="shared" ref="L89" si="83">IF(A89=0,"",IF(AND(D89="",E89="",F89="",G89="",H89=""),"",CONCATENATE(TEXT(D89,0),IF(E89="","",CONCATENATE(".",TEXT(E89,0))),IF(F89="","",CONCATENATE(".",TEXT(F89,0))),IF(G89="","",CONCATENATE(".",TEXT(G89,0))),IF(H89="","",CONCATENATE(".",TEXT(H89,0))),IF(I89="","",CONCATENATE(".",TEXT(I89,0))))))</f>
        <v/>
      </c>
      <c r="M89" s="307" t="s">
        <v>146</v>
      </c>
      <c r="N89" s="128"/>
      <c r="O89" s="129">
        <v>1</v>
      </c>
      <c r="P89" s="130"/>
      <c r="Q89" s="194"/>
      <c r="R89" s="194"/>
      <c r="S89" s="194"/>
      <c r="T89" s="195">
        <v>9.5</v>
      </c>
      <c r="U89" s="173">
        <f t="shared" ref="U89" si="84">PRODUCT(O89:T89)</f>
        <v>9.5</v>
      </c>
      <c r="V89" s="172"/>
      <c r="W89" s="174"/>
      <c r="X89" s="3"/>
      <c r="Y89" s="230"/>
    </row>
    <row r="90" spans="1:32" s="1" customFormat="1" ht="13.5" customHeight="1">
      <c r="A90" s="168"/>
      <c r="B90" s="110" t="str">
        <f t="shared" si="24"/>
        <v/>
      </c>
      <c r="C90" s="111">
        <f t="shared" si="25"/>
        <v>4</v>
      </c>
      <c r="D90" s="112">
        <f t="shared" si="26"/>
        <v>1</v>
      </c>
      <c r="E90" s="112">
        <f t="shared" si="27"/>
        <v>4</v>
      </c>
      <c r="F90" s="112">
        <f t="shared" si="28"/>
        <v>1</v>
      </c>
      <c r="G90" s="111">
        <f t="shared" si="29"/>
        <v>3</v>
      </c>
      <c r="H90" s="111" t="str">
        <f t="shared" si="30"/>
        <v/>
      </c>
      <c r="I90" s="50"/>
      <c r="J90" s="111">
        <f t="shared" si="31"/>
        <v>0</v>
      </c>
      <c r="K90" s="113"/>
      <c r="L90" s="169" t="str">
        <f t="shared" si="77"/>
        <v/>
      </c>
      <c r="M90" s="307" t="s">
        <v>147</v>
      </c>
      <c r="N90" s="128"/>
      <c r="O90" s="129">
        <v>1</v>
      </c>
      <c r="P90" s="130"/>
      <c r="Q90" s="194"/>
      <c r="R90" s="194"/>
      <c r="S90" s="194"/>
      <c r="T90" s="195">
        <v>7.7</v>
      </c>
      <c r="U90" s="173">
        <f t="shared" ref="U90:U91" si="85">PRODUCT(O90:T90)</f>
        <v>7.7</v>
      </c>
      <c r="V90" s="172"/>
      <c r="W90" s="174"/>
      <c r="X90" s="3"/>
      <c r="Y90" s="230"/>
    </row>
    <row r="91" spans="1:32" s="1" customFormat="1" ht="13.5" customHeight="1">
      <c r="A91" s="168"/>
      <c r="B91" s="110" t="str">
        <f t="shared" si="24"/>
        <v/>
      </c>
      <c r="C91" s="111">
        <f t="shared" si="25"/>
        <v>4</v>
      </c>
      <c r="D91" s="112">
        <f t="shared" si="26"/>
        <v>1</v>
      </c>
      <c r="E91" s="112">
        <f t="shared" si="27"/>
        <v>4</v>
      </c>
      <c r="F91" s="112">
        <f t="shared" si="28"/>
        <v>1</v>
      </c>
      <c r="G91" s="111">
        <f t="shared" si="29"/>
        <v>3</v>
      </c>
      <c r="H91" s="111" t="str">
        <f t="shared" si="30"/>
        <v/>
      </c>
      <c r="I91" s="50"/>
      <c r="J91" s="111">
        <f t="shared" si="31"/>
        <v>0</v>
      </c>
      <c r="K91" s="113"/>
      <c r="L91" s="169" t="str">
        <f t="shared" si="77"/>
        <v/>
      </c>
      <c r="M91" s="307" t="s">
        <v>148</v>
      </c>
      <c r="N91" s="128"/>
      <c r="O91" s="129">
        <v>1</v>
      </c>
      <c r="P91" s="130"/>
      <c r="Q91" s="194"/>
      <c r="R91" s="194"/>
      <c r="S91" s="194"/>
      <c r="T91" s="195">
        <v>79.5</v>
      </c>
      <c r="U91" s="173">
        <f t="shared" si="85"/>
        <v>79.5</v>
      </c>
      <c r="V91" s="172"/>
      <c r="W91" s="174"/>
      <c r="X91" s="3"/>
      <c r="Y91" s="230"/>
    </row>
    <row r="92" spans="1:32" s="1" customFormat="1">
      <c r="A92" s="168"/>
      <c r="B92" s="110" t="str">
        <f t="shared" ref="B92:B155" si="86">IF(OR(A92&gt;C91+1,A92&gt;5),"ERRO","")</f>
        <v/>
      </c>
      <c r="C92" s="111">
        <f t="shared" ref="C92:C155" si="87">IF(A92=0,C91,A92)</f>
        <v>4</v>
      </c>
      <c r="D92" s="112">
        <f t="shared" ref="D92:D155" si="88">IF(A92=0,D91,IF(A92=1,D91+1,D91))</f>
        <v>1</v>
      </c>
      <c r="E92" s="112">
        <f t="shared" ref="E92:E155" si="89">IF(A92=0,E91,IF(D92&gt;D91,"",IF(E91&lt;&gt;"",IF(A92=2,E91+1,E91),1)))</f>
        <v>4</v>
      </c>
      <c r="F92" s="112">
        <f t="shared" ref="F92:F155" si="90">IF(A92=0,F91,IF(D92&gt;D91,"",IF(E92&lt;&gt;E91,"",IF(F91&lt;&gt;"",IF(A92=3,F91+1,F91),1))))</f>
        <v>1</v>
      </c>
      <c r="G92" s="111">
        <f t="shared" ref="G92:G155" si="91">IF(A92=0,G91,IF(D92&gt;D91,"",IF(E92&lt;&gt;E91,"",IF(F91&lt;&gt;F92,"",IF(G91&lt;&gt;"",IF(A92=4,G91+1,G91),1)))))</f>
        <v>3</v>
      </c>
      <c r="H92" s="111" t="str">
        <f t="shared" ref="H92:H155" si="92">IF(A92=0,H91,IF(D92&gt;D91,"",IF(E92&lt;&gt;E91,"",IF(F91&lt;&gt;F92,"",IF(G92&lt;&gt;G91,"",IF(A92=5,IF(H91="",1,H91+1),""))))))</f>
        <v/>
      </c>
      <c r="I92" s="50"/>
      <c r="J92" s="111">
        <f t="shared" ref="J92:J155" si="93">IF(A92=0,I91,IF(D92&gt;D91,"",IF(E92&lt;&gt;E91,"",IF(F91&lt;&gt;F92,"",IF(G92&lt;&gt;G91,"",IF(H92&lt;&gt;H91,"",IF(A92=6,IF(I91="",1,I91+1),"")))))))</f>
        <v>0</v>
      </c>
      <c r="K92" s="113"/>
      <c r="L92" s="169" t="str">
        <f t="shared" si="77"/>
        <v/>
      </c>
      <c r="M92" s="306" t="s">
        <v>149</v>
      </c>
      <c r="N92" s="164"/>
      <c r="O92" s="170"/>
      <c r="P92" s="171"/>
      <c r="Q92" s="198"/>
      <c r="R92" s="198"/>
      <c r="S92" s="198"/>
      <c r="T92" s="199"/>
      <c r="U92" s="173"/>
      <c r="V92" s="172">
        <f>SUM(U93:U93)</f>
        <v>8.4</v>
      </c>
      <c r="W92" s="174"/>
      <c r="X92" s="3"/>
      <c r="Y92" s="230"/>
      <c r="Z92" s="185"/>
      <c r="AA92" s="185"/>
      <c r="AB92" s="185"/>
      <c r="AC92" s="185"/>
      <c r="AD92" s="185"/>
      <c r="AE92" s="185"/>
      <c r="AF92" s="185"/>
    </row>
    <row r="93" spans="1:32" s="1" customFormat="1" ht="13.5" customHeight="1">
      <c r="A93" s="168"/>
      <c r="B93" s="110" t="str">
        <f t="shared" si="86"/>
        <v/>
      </c>
      <c r="C93" s="111">
        <f t="shared" si="87"/>
        <v>4</v>
      </c>
      <c r="D93" s="112">
        <f t="shared" si="88"/>
        <v>1</v>
      </c>
      <c r="E93" s="112">
        <f t="shared" si="89"/>
        <v>4</v>
      </c>
      <c r="F93" s="112">
        <f t="shared" si="90"/>
        <v>1</v>
      </c>
      <c r="G93" s="111">
        <f t="shared" si="91"/>
        <v>3</v>
      </c>
      <c r="H93" s="111" t="str">
        <f t="shared" si="92"/>
        <v/>
      </c>
      <c r="I93" s="50"/>
      <c r="J93" s="111">
        <f t="shared" si="93"/>
        <v>0</v>
      </c>
      <c r="K93" s="113"/>
      <c r="L93" s="169" t="str">
        <f t="shared" si="77"/>
        <v/>
      </c>
      <c r="M93" s="307" t="s">
        <v>150</v>
      </c>
      <c r="N93" s="128"/>
      <c r="O93" s="129">
        <v>1</v>
      </c>
      <c r="P93" s="130"/>
      <c r="Q93" s="194"/>
      <c r="R93" s="194"/>
      <c r="S93" s="194"/>
      <c r="T93" s="195">
        <v>8.4</v>
      </c>
      <c r="U93" s="173">
        <f t="shared" ref="U93" si="94">PRODUCT(O93:T93)</f>
        <v>8.4</v>
      </c>
      <c r="V93" s="172"/>
      <c r="W93" s="174"/>
      <c r="X93" s="3"/>
      <c r="Y93" s="230"/>
    </row>
    <row r="94" spans="1:32" s="1" customFormat="1">
      <c r="A94" s="168"/>
      <c r="B94" s="110" t="str">
        <f t="shared" si="86"/>
        <v/>
      </c>
      <c r="C94" s="111">
        <f t="shared" si="87"/>
        <v>4</v>
      </c>
      <c r="D94" s="112">
        <f t="shared" si="88"/>
        <v>1</v>
      </c>
      <c r="E94" s="112">
        <f t="shared" si="89"/>
        <v>4</v>
      </c>
      <c r="F94" s="112">
        <f t="shared" si="90"/>
        <v>1</v>
      </c>
      <c r="G94" s="111">
        <f t="shared" si="91"/>
        <v>3</v>
      </c>
      <c r="H94" s="111" t="str">
        <f t="shared" si="92"/>
        <v/>
      </c>
      <c r="I94" s="50"/>
      <c r="J94" s="111">
        <f t="shared" si="93"/>
        <v>0</v>
      </c>
      <c r="K94" s="113"/>
      <c r="L94" s="169" t="str">
        <f t="shared" ref="L94:L95" si="95">IF(A94=0,"",IF(AND(D94="",E94="",F94="",G94="",H94=""),"",CONCATENATE(TEXT(D94,0),IF(E94="","",CONCATENATE(".",TEXT(E94,0))),IF(F94="","",CONCATENATE(".",TEXT(F94,0))),IF(G94="","",CONCATENATE(".",TEXT(G94,0))),IF(H94="","",CONCATENATE(".",TEXT(H94,0))),IF(I94="","",CONCATENATE(".",TEXT(I94,0))))))</f>
        <v/>
      </c>
      <c r="M94" s="306" t="s">
        <v>151</v>
      </c>
      <c r="N94" s="164"/>
      <c r="O94" s="170"/>
      <c r="P94" s="171"/>
      <c r="Q94" s="198"/>
      <c r="R94" s="198"/>
      <c r="S94" s="198"/>
      <c r="T94" s="199"/>
      <c r="U94" s="173"/>
      <c r="V94" s="172">
        <f>SUM(U95:U95)</f>
        <v>5</v>
      </c>
      <c r="W94" s="174"/>
      <c r="X94" s="3"/>
      <c r="Y94" s="230"/>
      <c r="Z94" s="185"/>
      <c r="AA94" s="185"/>
      <c r="AB94" s="185"/>
      <c r="AC94" s="185"/>
      <c r="AD94" s="185"/>
      <c r="AE94" s="185"/>
      <c r="AF94" s="185"/>
    </row>
    <row r="95" spans="1:32" s="1" customFormat="1" ht="13.5" customHeight="1">
      <c r="A95" s="168"/>
      <c r="B95" s="110" t="str">
        <f t="shared" si="86"/>
        <v/>
      </c>
      <c r="C95" s="111">
        <f t="shared" si="87"/>
        <v>4</v>
      </c>
      <c r="D95" s="112">
        <f t="shared" si="88"/>
        <v>1</v>
      </c>
      <c r="E95" s="112">
        <f t="shared" si="89"/>
        <v>4</v>
      </c>
      <c r="F95" s="112">
        <f t="shared" si="90"/>
        <v>1</v>
      </c>
      <c r="G95" s="111">
        <f t="shared" si="91"/>
        <v>3</v>
      </c>
      <c r="H95" s="111" t="str">
        <f t="shared" si="92"/>
        <v/>
      </c>
      <c r="I95" s="50"/>
      <c r="J95" s="111">
        <f t="shared" si="93"/>
        <v>0</v>
      </c>
      <c r="K95" s="113"/>
      <c r="L95" s="169" t="str">
        <f t="shared" si="95"/>
        <v/>
      </c>
      <c r="M95" s="307" t="s">
        <v>152</v>
      </c>
      <c r="N95" s="128"/>
      <c r="O95" s="129">
        <v>1</v>
      </c>
      <c r="P95" s="130"/>
      <c r="Q95" s="194"/>
      <c r="R95" s="194"/>
      <c r="S95" s="194"/>
      <c r="T95" s="195">
        <v>5</v>
      </c>
      <c r="U95" s="173">
        <f t="shared" ref="U95" si="96">PRODUCT(O95:T95)</f>
        <v>5</v>
      </c>
      <c r="V95" s="172"/>
      <c r="W95" s="174"/>
      <c r="X95" s="3"/>
      <c r="Y95" s="230"/>
    </row>
    <row r="96" spans="1:32" s="1" customFormat="1">
      <c r="A96" s="168"/>
      <c r="B96" s="110" t="str">
        <f t="shared" si="86"/>
        <v/>
      </c>
      <c r="C96" s="111">
        <f t="shared" si="87"/>
        <v>4</v>
      </c>
      <c r="D96" s="112">
        <f t="shared" si="88"/>
        <v>1</v>
      </c>
      <c r="E96" s="112">
        <f t="shared" si="89"/>
        <v>4</v>
      </c>
      <c r="F96" s="112">
        <f t="shared" si="90"/>
        <v>1</v>
      </c>
      <c r="G96" s="111">
        <f t="shared" si="91"/>
        <v>3</v>
      </c>
      <c r="H96" s="111" t="str">
        <f t="shared" si="92"/>
        <v/>
      </c>
      <c r="I96" s="50"/>
      <c r="J96" s="111">
        <f t="shared" si="93"/>
        <v>0</v>
      </c>
      <c r="K96" s="113"/>
      <c r="L96" s="169"/>
      <c r="M96" s="163"/>
      <c r="N96" s="164"/>
      <c r="O96" s="170"/>
      <c r="P96" s="171"/>
      <c r="Q96" s="198"/>
      <c r="R96" s="198"/>
      <c r="S96" s="198"/>
      <c r="T96" s="199"/>
      <c r="U96" s="173"/>
      <c r="V96" s="172"/>
      <c r="W96" s="178"/>
      <c r="X96" s="3"/>
      <c r="Y96" s="230"/>
    </row>
    <row r="97" spans="1:26">
      <c r="A97" s="115">
        <v>3</v>
      </c>
      <c r="B97" s="110" t="str">
        <f t="shared" si="86"/>
        <v/>
      </c>
      <c r="C97" s="111">
        <f t="shared" si="87"/>
        <v>3</v>
      </c>
      <c r="D97" s="112">
        <f t="shared" si="88"/>
        <v>1</v>
      </c>
      <c r="E97" s="112">
        <f t="shared" si="89"/>
        <v>4</v>
      </c>
      <c r="F97" s="112">
        <f t="shared" si="90"/>
        <v>2</v>
      </c>
      <c r="G97" s="111" t="str">
        <f t="shared" si="91"/>
        <v/>
      </c>
      <c r="H97" s="111" t="str">
        <f t="shared" si="92"/>
        <v/>
      </c>
      <c r="I97" s="50"/>
      <c r="J97" s="111" t="str">
        <f t="shared" si="93"/>
        <v/>
      </c>
      <c r="K97" s="113"/>
      <c r="L97" s="169" t="str">
        <f t="shared" ref="L97:L98" si="97">IF(A97=0,"",IF(AND(D97="",E97="",F97="",G97="",H97=""),"",CONCATENATE(TEXT(D97,0),IF(E97="","",CONCATENATE(".",TEXT(E97,0))),IF(F97="","",CONCATENATE(".",TEXT(F97,0))),IF(G97="","",CONCATENATE(".",TEXT(G97,0))),IF(H97="","",CONCATENATE(".",TEXT(H97,0))),IF(I97="","",CONCATENATE(".",TEXT(I97,0))))))</f>
        <v>1.4.2</v>
      </c>
      <c r="M97" s="305" t="s">
        <v>153</v>
      </c>
      <c r="N97" s="128"/>
      <c r="O97" s="129"/>
      <c r="P97" s="130"/>
      <c r="Q97" s="194"/>
      <c r="R97" s="194"/>
      <c r="S97" s="194"/>
      <c r="T97" s="195"/>
      <c r="U97" s="132"/>
      <c r="V97" s="131"/>
      <c r="W97" s="146"/>
      <c r="X97" s="64"/>
      <c r="Y97" s="230"/>
      <c r="Z97" s="1"/>
    </row>
    <row r="98" spans="1:26">
      <c r="A98" s="115"/>
      <c r="B98" s="110" t="str">
        <f t="shared" si="86"/>
        <v/>
      </c>
      <c r="C98" s="111">
        <f t="shared" si="87"/>
        <v>3</v>
      </c>
      <c r="D98" s="112">
        <f t="shared" si="88"/>
        <v>1</v>
      </c>
      <c r="E98" s="112">
        <f t="shared" si="89"/>
        <v>4</v>
      </c>
      <c r="F98" s="112">
        <f t="shared" si="90"/>
        <v>2</v>
      </c>
      <c r="G98" s="111" t="str">
        <f t="shared" si="91"/>
        <v/>
      </c>
      <c r="H98" s="111" t="str">
        <f t="shared" si="92"/>
        <v/>
      </c>
      <c r="I98" s="50"/>
      <c r="J98" s="111">
        <f t="shared" si="93"/>
        <v>0</v>
      </c>
      <c r="K98" s="113"/>
      <c r="L98" s="169" t="str">
        <f t="shared" si="97"/>
        <v/>
      </c>
      <c r="M98" s="305" t="s">
        <v>28</v>
      </c>
      <c r="N98" s="128"/>
      <c r="O98" s="129"/>
      <c r="P98" s="130"/>
      <c r="Q98" s="194"/>
      <c r="R98" s="194"/>
      <c r="S98" s="194"/>
      <c r="T98" s="195"/>
      <c r="U98" s="132"/>
      <c r="V98" s="131"/>
      <c r="W98" s="149"/>
      <c r="X98" s="64"/>
      <c r="Y98" s="231"/>
      <c r="Z98" s="1"/>
    </row>
    <row r="99" spans="1:26" s="1" customFormat="1" ht="33.75">
      <c r="A99" s="168">
        <v>4</v>
      </c>
      <c r="B99" s="110" t="str">
        <f t="shared" si="86"/>
        <v/>
      </c>
      <c r="C99" s="111">
        <f t="shared" si="87"/>
        <v>4</v>
      </c>
      <c r="D99" s="112">
        <f t="shared" si="88"/>
        <v>1</v>
      </c>
      <c r="E99" s="112">
        <f t="shared" si="89"/>
        <v>4</v>
      </c>
      <c r="F99" s="112">
        <f t="shared" si="90"/>
        <v>2</v>
      </c>
      <c r="G99" s="111">
        <f t="shared" si="91"/>
        <v>1</v>
      </c>
      <c r="H99" s="111" t="str">
        <f t="shared" si="92"/>
        <v/>
      </c>
      <c r="I99" s="50"/>
      <c r="J99" s="111" t="str">
        <f t="shared" si="93"/>
        <v/>
      </c>
      <c r="K99" s="113"/>
      <c r="L99" s="169" t="str">
        <f t="shared" si="67"/>
        <v>1.4.2.1</v>
      </c>
      <c r="M99" s="305" t="s">
        <v>154</v>
      </c>
      <c r="N99" s="164" t="s">
        <v>7</v>
      </c>
      <c r="O99" s="129">
        <v>2</v>
      </c>
      <c r="P99" s="130"/>
      <c r="Q99" s="194"/>
      <c r="R99" s="194"/>
      <c r="S99" s="194"/>
      <c r="T99" s="195"/>
      <c r="U99" s="132">
        <f t="shared" ref="U99" si="98">IF(O99&lt;&gt;0,PRODUCT(O99:T99),"")</f>
        <v>2</v>
      </c>
      <c r="V99" s="131">
        <f t="shared" ref="V99" si="99">IF(O99&lt;&gt;0,SUM(U99),"")</f>
        <v>2</v>
      </c>
      <c r="W99" s="159">
        <f t="shared" ref="W99" si="100">IF(O99&lt;&gt;0,SUM(V99),"")</f>
        <v>2</v>
      </c>
      <c r="X99" s="3"/>
      <c r="Y99" s="232"/>
    </row>
    <row r="100" spans="1:26" s="1" customFormat="1">
      <c r="A100" s="168"/>
      <c r="B100" s="110" t="str">
        <f t="shared" si="86"/>
        <v/>
      </c>
      <c r="C100" s="111">
        <f t="shared" si="87"/>
        <v>4</v>
      </c>
      <c r="D100" s="112">
        <f t="shared" si="88"/>
        <v>1</v>
      </c>
      <c r="E100" s="112">
        <f t="shared" si="89"/>
        <v>4</v>
      </c>
      <c r="F100" s="112">
        <f t="shared" si="90"/>
        <v>2</v>
      </c>
      <c r="G100" s="111">
        <f t="shared" si="91"/>
        <v>1</v>
      </c>
      <c r="H100" s="111" t="str">
        <f t="shared" si="92"/>
        <v/>
      </c>
      <c r="I100" s="50"/>
      <c r="J100" s="111">
        <f t="shared" si="93"/>
        <v>0</v>
      </c>
      <c r="K100" s="113"/>
      <c r="L100" s="169"/>
      <c r="M100" s="305" t="s">
        <v>28</v>
      </c>
      <c r="N100" s="164"/>
      <c r="O100" s="170"/>
      <c r="P100" s="171"/>
      <c r="Q100" s="198"/>
      <c r="R100" s="198"/>
      <c r="S100" s="198"/>
      <c r="T100" s="199"/>
      <c r="U100" s="173"/>
      <c r="V100" s="172"/>
      <c r="W100" s="178"/>
      <c r="X100" s="3"/>
      <c r="Y100" s="231"/>
    </row>
    <row r="101" spans="1:26" s="1" customFormat="1" ht="33.75">
      <c r="A101" s="168">
        <v>4</v>
      </c>
      <c r="B101" s="110" t="str">
        <f t="shared" si="86"/>
        <v/>
      </c>
      <c r="C101" s="111">
        <f t="shared" si="87"/>
        <v>4</v>
      </c>
      <c r="D101" s="112">
        <f t="shared" si="88"/>
        <v>1</v>
      </c>
      <c r="E101" s="112">
        <f t="shared" si="89"/>
        <v>4</v>
      </c>
      <c r="F101" s="112">
        <f t="shared" si="90"/>
        <v>2</v>
      </c>
      <c r="G101" s="111">
        <f t="shared" si="91"/>
        <v>2</v>
      </c>
      <c r="H101" s="111" t="str">
        <f t="shared" si="92"/>
        <v/>
      </c>
      <c r="I101" s="50"/>
      <c r="J101" s="111" t="str">
        <f t="shared" si="93"/>
        <v/>
      </c>
      <c r="K101" s="113"/>
      <c r="L101" s="169" t="str">
        <f t="shared" ref="L101" si="101">IF(A101=0,"",IF(AND(D101="",E101="",F101="",G101="",H101=""),"",CONCATENATE(TEXT(D101,0),IF(E101="","",CONCATENATE(".",TEXT(E101,0))),IF(F101="","",CONCATENATE(".",TEXT(F101,0))),IF(G101="","",CONCATENATE(".",TEXT(G101,0))),IF(H101="","",CONCATENATE(".",TEXT(H101,0))),IF(I101="","",CONCATENATE(".",TEXT(I101,0))))))</f>
        <v>1.4.2.2</v>
      </c>
      <c r="M101" s="305" t="s">
        <v>155</v>
      </c>
      <c r="N101" s="164" t="s">
        <v>7</v>
      </c>
      <c r="O101" s="129">
        <v>2</v>
      </c>
      <c r="P101" s="130"/>
      <c r="Q101" s="194"/>
      <c r="R101" s="194"/>
      <c r="S101" s="194"/>
      <c r="T101" s="195"/>
      <c r="U101" s="132">
        <f t="shared" ref="U101" si="102">IF(O101&lt;&gt;0,PRODUCT(O101:T101),"")</f>
        <v>2</v>
      </c>
      <c r="V101" s="131">
        <f t="shared" ref="V101" si="103">IF(O101&lt;&gt;0,SUM(U101),"")</f>
        <v>2</v>
      </c>
      <c r="W101" s="159">
        <f t="shared" ref="W101" si="104">IF(O101&lt;&gt;0,SUM(V101),"")</f>
        <v>2</v>
      </c>
      <c r="X101" s="3"/>
      <c r="Y101" s="232"/>
    </row>
    <row r="102" spans="1:26" s="1" customFormat="1">
      <c r="A102" s="168"/>
      <c r="B102" s="110" t="str">
        <f t="shared" si="86"/>
        <v/>
      </c>
      <c r="C102" s="111">
        <f t="shared" si="87"/>
        <v>4</v>
      </c>
      <c r="D102" s="112">
        <f t="shared" si="88"/>
        <v>1</v>
      </c>
      <c r="E102" s="112">
        <f t="shared" si="89"/>
        <v>4</v>
      </c>
      <c r="F102" s="112">
        <f t="shared" si="90"/>
        <v>2</v>
      </c>
      <c r="G102" s="111">
        <f t="shared" si="91"/>
        <v>2</v>
      </c>
      <c r="H102" s="111" t="str">
        <f t="shared" si="92"/>
        <v/>
      </c>
      <c r="I102" s="50"/>
      <c r="J102" s="111">
        <f t="shared" si="93"/>
        <v>0</v>
      </c>
      <c r="K102" s="113"/>
      <c r="L102" s="169"/>
      <c r="M102" s="305" t="s">
        <v>28</v>
      </c>
      <c r="N102" s="164"/>
      <c r="O102" s="170"/>
      <c r="P102" s="171"/>
      <c r="Q102" s="198"/>
      <c r="R102" s="198"/>
      <c r="S102" s="198"/>
      <c r="T102" s="199"/>
      <c r="U102" s="173"/>
      <c r="V102" s="172"/>
      <c r="W102" s="178"/>
      <c r="X102" s="3"/>
      <c r="Y102" s="231"/>
    </row>
    <row r="103" spans="1:26" s="1" customFormat="1" ht="33.75">
      <c r="A103" s="168">
        <v>4</v>
      </c>
      <c r="B103" s="110" t="str">
        <f t="shared" si="86"/>
        <v/>
      </c>
      <c r="C103" s="111">
        <f t="shared" si="87"/>
        <v>4</v>
      </c>
      <c r="D103" s="112">
        <f t="shared" si="88"/>
        <v>1</v>
      </c>
      <c r="E103" s="112">
        <f t="shared" si="89"/>
        <v>4</v>
      </c>
      <c r="F103" s="112">
        <f t="shared" si="90"/>
        <v>2</v>
      </c>
      <c r="G103" s="111">
        <f t="shared" si="91"/>
        <v>3</v>
      </c>
      <c r="H103" s="111" t="str">
        <f t="shared" si="92"/>
        <v/>
      </c>
      <c r="I103" s="50"/>
      <c r="J103" s="111" t="str">
        <f t="shared" si="93"/>
        <v/>
      </c>
      <c r="K103" s="113"/>
      <c r="L103" s="169" t="str">
        <f t="shared" ref="L103" si="105">IF(A103=0,"",IF(AND(D103="",E103="",F103="",G103="",H103=""),"",CONCATENATE(TEXT(D103,0),IF(E103="","",CONCATENATE(".",TEXT(E103,0))),IF(F103="","",CONCATENATE(".",TEXT(F103,0))),IF(G103="","",CONCATENATE(".",TEXT(G103,0))),IF(H103="","",CONCATENATE(".",TEXT(H103,0))),IF(I103="","",CONCATENATE(".",TEXT(I103,0))))))</f>
        <v>1.4.2.3</v>
      </c>
      <c r="M103" s="305" t="s">
        <v>156</v>
      </c>
      <c r="N103" s="164" t="s">
        <v>7</v>
      </c>
      <c r="O103" s="129">
        <v>10</v>
      </c>
      <c r="P103" s="130"/>
      <c r="Q103" s="194"/>
      <c r="R103" s="194"/>
      <c r="S103" s="194"/>
      <c r="T103" s="195"/>
      <c r="U103" s="132">
        <f t="shared" ref="U103" si="106">IF(O103&lt;&gt;0,PRODUCT(O103:T103),"")</f>
        <v>10</v>
      </c>
      <c r="V103" s="131">
        <f t="shared" ref="V103" si="107">IF(O103&lt;&gt;0,SUM(U103),"")</f>
        <v>10</v>
      </c>
      <c r="W103" s="159">
        <f t="shared" ref="W103" si="108">IF(O103&lt;&gt;0,SUM(V103),"")</f>
        <v>10</v>
      </c>
      <c r="X103" s="3"/>
      <c r="Y103" s="232"/>
    </row>
    <row r="104" spans="1:26" s="1" customFormat="1">
      <c r="A104" s="168"/>
      <c r="B104" s="110" t="str">
        <f t="shared" si="86"/>
        <v/>
      </c>
      <c r="C104" s="111">
        <f t="shared" si="87"/>
        <v>4</v>
      </c>
      <c r="D104" s="112">
        <f t="shared" si="88"/>
        <v>1</v>
      </c>
      <c r="E104" s="112">
        <f t="shared" si="89"/>
        <v>4</v>
      </c>
      <c r="F104" s="112">
        <f t="shared" si="90"/>
        <v>2</v>
      </c>
      <c r="G104" s="111">
        <f t="shared" si="91"/>
        <v>3</v>
      </c>
      <c r="H104" s="111" t="str">
        <f t="shared" si="92"/>
        <v/>
      </c>
      <c r="I104" s="50"/>
      <c r="J104" s="111">
        <f t="shared" si="93"/>
        <v>0</v>
      </c>
      <c r="K104" s="113"/>
      <c r="L104" s="169"/>
      <c r="M104" s="305" t="s">
        <v>28</v>
      </c>
      <c r="N104" s="164"/>
      <c r="O104" s="170"/>
      <c r="P104" s="171"/>
      <c r="Q104" s="198"/>
      <c r="R104" s="198"/>
      <c r="S104" s="198"/>
      <c r="T104" s="199"/>
      <c r="U104" s="173"/>
      <c r="V104" s="172"/>
      <c r="W104" s="178"/>
      <c r="X104" s="3"/>
      <c r="Y104" s="231"/>
    </row>
    <row r="105" spans="1:26">
      <c r="A105" s="115">
        <v>3</v>
      </c>
      <c r="B105" s="110" t="str">
        <f t="shared" si="86"/>
        <v/>
      </c>
      <c r="C105" s="111">
        <f t="shared" si="87"/>
        <v>3</v>
      </c>
      <c r="D105" s="112">
        <f t="shared" si="88"/>
        <v>1</v>
      </c>
      <c r="E105" s="112">
        <f t="shared" si="89"/>
        <v>4</v>
      </c>
      <c r="F105" s="112">
        <f t="shared" si="90"/>
        <v>3</v>
      </c>
      <c r="G105" s="111" t="str">
        <f t="shared" si="91"/>
        <v/>
      </c>
      <c r="H105" s="111" t="str">
        <f t="shared" si="92"/>
        <v/>
      </c>
      <c r="I105" s="50"/>
      <c r="J105" s="111" t="str">
        <f t="shared" si="93"/>
        <v/>
      </c>
      <c r="K105" s="113"/>
      <c r="L105" s="169" t="str">
        <f t="shared" ref="L105:L107" si="109">IF(A105=0,"",IF(AND(D105="",E105="",F105="",G105="",H105=""),"",CONCATENATE(TEXT(D105,0),IF(E105="","",CONCATENATE(".",TEXT(E105,0))),IF(F105="","",CONCATENATE(".",TEXT(F105,0))),IF(G105="","",CONCATENATE(".",TEXT(G105,0))),IF(H105="","",CONCATENATE(".",TEXT(H105,0))),IF(I105="","",CONCATENATE(".",TEXT(I105,0))))))</f>
        <v>1.4.3</v>
      </c>
      <c r="M105" s="305" t="s">
        <v>157</v>
      </c>
      <c r="N105" s="128"/>
      <c r="O105" s="129"/>
      <c r="P105" s="130"/>
      <c r="Q105" s="194"/>
      <c r="R105" s="194"/>
      <c r="S105" s="194"/>
      <c r="T105" s="195"/>
      <c r="U105" s="132"/>
      <c r="V105" s="131"/>
      <c r="W105" s="146"/>
      <c r="X105" s="64"/>
      <c r="Y105" s="231"/>
      <c r="Z105" s="1"/>
    </row>
    <row r="106" spans="1:26">
      <c r="A106" s="115"/>
      <c r="B106" s="110" t="str">
        <f t="shared" si="86"/>
        <v/>
      </c>
      <c r="C106" s="111">
        <f t="shared" si="87"/>
        <v>3</v>
      </c>
      <c r="D106" s="112">
        <f t="shared" si="88"/>
        <v>1</v>
      </c>
      <c r="E106" s="112">
        <f t="shared" si="89"/>
        <v>4</v>
      </c>
      <c r="F106" s="112">
        <f t="shared" si="90"/>
        <v>3</v>
      </c>
      <c r="G106" s="111" t="str">
        <f t="shared" si="91"/>
        <v/>
      </c>
      <c r="H106" s="111" t="str">
        <f t="shared" si="92"/>
        <v/>
      </c>
      <c r="I106" s="50"/>
      <c r="J106" s="111">
        <f t="shared" si="93"/>
        <v>0</v>
      </c>
      <c r="K106" s="113"/>
      <c r="L106" s="169" t="str">
        <f t="shared" si="109"/>
        <v/>
      </c>
      <c r="M106" s="305" t="s">
        <v>28</v>
      </c>
      <c r="N106" s="128"/>
      <c r="O106" s="129"/>
      <c r="P106" s="130"/>
      <c r="Q106" s="194"/>
      <c r="R106" s="194"/>
      <c r="S106" s="194"/>
      <c r="T106" s="195"/>
      <c r="U106" s="132"/>
      <c r="V106" s="131"/>
      <c r="W106" s="149"/>
      <c r="X106" s="64"/>
      <c r="Y106" s="231"/>
      <c r="Z106" s="1"/>
    </row>
    <row r="107" spans="1:26" s="1" customFormat="1" ht="33.75">
      <c r="A107" s="168">
        <v>4</v>
      </c>
      <c r="B107" s="110" t="str">
        <f t="shared" si="86"/>
        <v/>
      </c>
      <c r="C107" s="111">
        <f t="shared" si="87"/>
        <v>4</v>
      </c>
      <c r="D107" s="112">
        <f t="shared" si="88"/>
        <v>1</v>
      </c>
      <c r="E107" s="112">
        <f t="shared" si="89"/>
        <v>4</v>
      </c>
      <c r="F107" s="112">
        <f t="shared" si="90"/>
        <v>3</v>
      </c>
      <c r="G107" s="111">
        <f t="shared" si="91"/>
        <v>1</v>
      </c>
      <c r="H107" s="111" t="str">
        <f t="shared" si="92"/>
        <v/>
      </c>
      <c r="I107" s="50"/>
      <c r="J107" s="111" t="str">
        <f t="shared" si="93"/>
        <v/>
      </c>
      <c r="K107" s="113"/>
      <c r="L107" s="169" t="str">
        <f t="shared" si="109"/>
        <v>1.4.3.1</v>
      </c>
      <c r="M107" s="305" t="s">
        <v>158</v>
      </c>
      <c r="N107" s="164" t="s">
        <v>7</v>
      </c>
      <c r="O107" s="129">
        <v>3</v>
      </c>
      <c r="P107" s="130"/>
      <c r="Q107" s="194"/>
      <c r="R107" s="194"/>
      <c r="S107" s="194"/>
      <c r="T107" s="195"/>
      <c r="U107" s="132">
        <f t="shared" ref="U107" si="110">IF(O107&lt;&gt;0,PRODUCT(O107:T107),"")</f>
        <v>3</v>
      </c>
      <c r="V107" s="131">
        <f t="shared" ref="V107" si="111">IF(O107&lt;&gt;0,SUM(U107),"")</f>
        <v>3</v>
      </c>
      <c r="W107" s="159">
        <f t="shared" ref="W107" si="112">IF(O107&lt;&gt;0,SUM(V107),"")</f>
        <v>3</v>
      </c>
      <c r="X107" s="3"/>
      <c r="Y107" s="231"/>
    </row>
    <row r="108" spans="1:26" s="1" customFormat="1">
      <c r="A108" s="168"/>
      <c r="B108" s="110" t="str">
        <f t="shared" si="86"/>
        <v/>
      </c>
      <c r="C108" s="111">
        <f t="shared" si="87"/>
        <v>4</v>
      </c>
      <c r="D108" s="112">
        <f t="shared" si="88"/>
        <v>1</v>
      </c>
      <c r="E108" s="112">
        <f t="shared" si="89"/>
        <v>4</v>
      </c>
      <c r="F108" s="112">
        <f t="shared" si="90"/>
        <v>3</v>
      </c>
      <c r="G108" s="111">
        <f t="shared" si="91"/>
        <v>1</v>
      </c>
      <c r="H108" s="111" t="str">
        <f t="shared" si="92"/>
        <v/>
      </c>
      <c r="I108" s="50"/>
      <c r="J108" s="111">
        <f t="shared" si="93"/>
        <v>0</v>
      </c>
      <c r="K108" s="113"/>
      <c r="L108" s="169"/>
      <c r="M108" s="305" t="s">
        <v>28</v>
      </c>
      <c r="N108" s="164"/>
      <c r="O108" s="170"/>
      <c r="P108" s="171"/>
      <c r="Q108" s="198"/>
      <c r="R108" s="198"/>
      <c r="S108" s="198"/>
      <c r="T108" s="199"/>
      <c r="U108" s="173"/>
      <c r="V108" s="172"/>
      <c r="W108" s="178"/>
      <c r="X108" s="3"/>
      <c r="Y108" s="231"/>
    </row>
    <row r="109" spans="1:26" s="1" customFormat="1" ht="33.75">
      <c r="A109" s="168">
        <v>4</v>
      </c>
      <c r="B109" s="110" t="str">
        <f t="shared" si="86"/>
        <v/>
      </c>
      <c r="C109" s="111">
        <f t="shared" si="87"/>
        <v>4</v>
      </c>
      <c r="D109" s="112">
        <f t="shared" si="88"/>
        <v>1</v>
      </c>
      <c r="E109" s="112">
        <f t="shared" si="89"/>
        <v>4</v>
      </c>
      <c r="F109" s="112">
        <f t="shared" si="90"/>
        <v>3</v>
      </c>
      <c r="G109" s="111">
        <f t="shared" si="91"/>
        <v>2</v>
      </c>
      <c r="H109" s="111" t="str">
        <f t="shared" si="92"/>
        <v/>
      </c>
      <c r="I109" s="50"/>
      <c r="J109" s="111" t="str">
        <f t="shared" si="93"/>
        <v/>
      </c>
      <c r="K109" s="113"/>
      <c r="L109" s="169" t="str">
        <f t="shared" ref="L109" si="113">IF(A109=0,"",IF(AND(D109="",E109="",F109="",G109="",H109=""),"",CONCATENATE(TEXT(D109,0),IF(E109="","",CONCATENATE(".",TEXT(E109,0))),IF(F109="","",CONCATENATE(".",TEXT(F109,0))),IF(G109="","",CONCATENATE(".",TEXT(G109,0))),IF(H109="","",CONCATENATE(".",TEXT(H109,0))),IF(I109="","",CONCATENATE(".",TEXT(I109,0))))))</f>
        <v>1.4.3.2</v>
      </c>
      <c r="M109" s="305" t="s">
        <v>159</v>
      </c>
      <c r="N109" s="164" t="s">
        <v>7</v>
      </c>
      <c r="O109" s="129">
        <v>4</v>
      </c>
      <c r="P109" s="130"/>
      <c r="Q109" s="194"/>
      <c r="R109" s="194"/>
      <c r="S109" s="194"/>
      <c r="T109" s="195"/>
      <c r="U109" s="132">
        <f t="shared" ref="U109" si="114">IF(O109&lt;&gt;0,PRODUCT(O109:T109),"")</f>
        <v>4</v>
      </c>
      <c r="V109" s="131">
        <f t="shared" ref="V109" si="115">IF(O109&lt;&gt;0,SUM(U109),"")</f>
        <v>4</v>
      </c>
      <c r="W109" s="159">
        <f t="shared" ref="W109" si="116">IF(O109&lt;&gt;0,SUM(V109),"")</f>
        <v>4</v>
      </c>
      <c r="X109" s="3"/>
      <c r="Y109" s="231"/>
    </row>
    <row r="110" spans="1:26" s="1" customFormat="1">
      <c r="A110" s="168"/>
      <c r="B110" s="110" t="str">
        <f t="shared" si="86"/>
        <v/>
      </c>
      <c r="C110" s="111">
        <f t="shared" si="87"/>
        <v>4</v>
      </c>
      <c r="D110" s="112">
        <f t="shared" si="88"/>
        <v>1</v>
      </c>
      <c r="E110" s="112">
        <f t="shared" si="89"/>
        <v>4</v>
      </c>
      <c r="F110" s="112">
        <f t="shared" si="90"/>
        <v>3</v>
      </c>
      <c r="G110" s="111">
        <f t="shared" si="91"/>
        <v>2</v>
      </c>
      <c r="H110" s="111" t="str">
        <f t="shared" si="92"/>
        <v/>
      </c>
      <c r="I110" s="50"/>
      <c r="J110" s="111">
        <f t="shared" si="93"/>
        <v>0</v>
      </c>
      <c r="K110" s="113"/>
      <c r="L110" s="169"/>
      <c r="M110" s="305" t="s">
        <v>28</v>
      </c>
      <c r="N110" s="164"/>
      <c r="O110" s="170"/>
      <c r="P110" s="171"/>
      <c r="Q110" s="198"/>
      <c r="R110" s="198"/>
      <c r="S110" s="198"/>
      <c r="T110" s="199"/>
      <c r="U110" s="173"/>
      <c r="V110" s="172"/>
      <c r="W110" s="178"/>
      <c r="X110" s="3"/>
      <c r="Y110" s="231"/>
    </row>
    <row r="111" spans="1:26" s="1" customFormat="1" ht="33.75">
      <c r="A111" s="168">
        <v>4</v>
      </c>
      <c r="B111" s="110" t="str">
        <f t="shared" si="86"/>
        <v/>
      </c>
      <c r="C111" s="111">
        <f t="shared" si="87"/>
        <v>4</v>
      </c>
      <c r="D111" s="112">
        <f t="shared" si="88"/>
        <v>1</v>
      </c>
      <c r="E111" s="112">
        <f t="shared" si="89"/>
        <v>4</v>
      </c>
      <c r="F111" s="112">
        <f t="shared" si="90"/>
        <v>3</v>
      </c>
      <c r="G111" s="111">
        <f t="shared" si="91"/>
        <v>3</v>
      </c>
      <c r="H111" s="111" t="str">
        <f t="shared" si="92"/>
        <v/>
      </c>
      <c r="I111" s="50"/>
      <c r="J111" s="111" t="str">
        <f t="shared" si="93"/>
        <v/>
      </c>
      <c r="K111" s="113"/>
      <c r="L111" s="169" t="str">
        <f t="shared" ref="L111" si="117">IF(A111=0,"",IF(AND(D111="",E111="",F111="",G111="",H111=""),"",CONCATENATE(TEXT(D111,0),IF(E111="","",CONCATENATE(".",TEXT(E111,0))),IF(F111="","",CONCATENATE(".",TEXT(F111,0))),IF(G111="","",CONCATENATE(".",TEXT(G111,0))),IF(H111="","",CONCATENATE(".",TEXT(H111,0))),IF(I111="","",CONCATENATE(".",TEXT(I111,0))))))</f>
        <v>1.4.3.3</v>
      </c>
      <c r="M111" s="305" t="s">
        <v>160</v>
      </c>
      <c r="N111" s="164" t="s">
        <v>7</v>
      </c>
      <c r="O111" s="129">
        <v>1</v>
      </c>
      <c r="P111" s="130"/>
      <c r="Q111" s="194"/>
      <c r="R111" s="194"/>
      <c r="S111" s="194"/>
      <c r="T111" s="195"/>
      <c r="U111" s="132">
        <f t="shared" ref="U111" si="118">IF(O111&lt;&gt;0,PRODUCT(O111:T111),"")</f>
        <v>1</v>
      </c>
      <c r="V111" s="131">
        <f t="shared" ref="V111" si="119">IF(O111&lt;&gt;0,SUM(U111),"")</f>
        <v>1</v>
      </c>
      <c r="W111" s="159">
        <f t="shared" ref="W111" si="120">IF(O111&lt;&gt;0,SUM(V111),"")</f>
        <v>1</v>
      </c>
      <c r="X111" s="3"/>
      <c r="Y111" s="231"/>
    </row>
    <row r="112" spans="1:26" s="1" customFormat="1">
      <c r="A112" s="168"/>
      <c r="B112" s="110" t="str">
        <f t="shared" si="86"/>
        <v/>
      </c>
      <c r="C112" s="111">
        <f t="shared" si="87"/>
        <v>4</v>
      </c>
      <c r="D112" s="112">
        <f t="shared" si="88"/>
        <v>1</v>
      </c>
      <c r="E112" s="112">
        <f t="shared" si="89"/>
        <v>4</v>
      </c>
      <c r="F112" s="112">
        <f t="shared" si="90"/>
        <v>3</v>
      </c>
      <c r="G112" s="111">
        <f t="shared" si="91"/>
        <v>3</v>
      </c>
      <c r="H112" s="111" t="str">
        <f t="shared" si="92"/>
        <v/>
      </c>
      <c r="I112" s="50"/>
      <c r="J112" s="111">
        <f t="shared" si="93"/>
        <v>0</v>
      </c>
      <c r="K112" s="113"/>
      <c r="L112" s="169"/>
      <c r="M112" s="305" t="s">
        <v>28</v>
      </c>
      <c r="N112" s="164"/>
      <c r="O112" s="170"/>
      <c r="P112" s="171"/>
      <c r="Q112" s="198"/>
      <c r="R112" s="198"/>
      <c r="S112" s="198"/>
      <c r="T112" s="199"/>
      <c r="U112" s="173"/>
      <c r="V112" s="172"/>
      <c r="W112" s="178"/>
      <c r="X112" s="3"/>
      <c r="Y112" s="231"/>
    </row>
    <row r="113" spans="1:26" s="1" customFormat="1" ht="33.75">
      <c r="A113" s="168">
        <v>4</v>
      </c>
      <c r="B113" s="110" t="str">
        <f t="shared" si="86"/>
        <v/>
      </c>
      <c r="C113" s="111">
        <f t="shared" si="87"/>
        <v>4</v>
      </c>
      <c r="D113" s="112">
        <f t="shared" si="88"/>
        <v>1</v>
      </c>
      <c r="E113" s="112">
        <f t="shared" si="89"/>
        <v>4</v>
      </c>
      <c r="F113" s="112">
        <f t="shared" si="90"/>
        <v>3</v>
      </c>
      <c r="G113" s="111">
        <f t="shared" si="91"/>
        <v>4</v>
      </c>
      <c r="H113" s="111" t="str">
        <f t="shared" si="92"/>
        <v/>
      </c>
      <c r="I113" s="50"/>
      <c r="J113" s="111" t="str">
        <f t="shared" si="93"/>
        <v/>
      </c>
      <c r="K113" s="113"/>
      <c r="L113" s="169" t="str">
        <f t="shared" ref="L113" si="121">IF(A113=0,"",IF(AND(D113="",E113="",F113="",G113="",H113=""),"",CONCATENATE(TEXT(D113,0),IF(E113="","",CONCATENATE(".",TEXT(E113,0))),IF(F113="","",CONCATENATE(".",TEXT(F113,0))),IF(G113="","",CONCATENATE(".",TEXT(G113,0))),IF(H113="","",CONCATENATE(".",TEXT(H113,0))),IF(I113="","",CONCATENATE(".",TEXT(I113,0))))))</f>
        <v>1.4.3.4</v>
      </c>
      <c r="M113" s="305" t="s">
        <v>161</v>
      </c>
      <c r="N113" s="164" t="s">
        <v>7</v>
      </c>
      <c r="O113" s="129">
        <v>1</v>
      </c>
      <c r="P113" s="130"/>
      <c r="Q113" s="194"/>
      <c r="R113" s="194"/>
      <c r="S113" s="194"/>
      <c r="T113" s="195"/>
      <c r="U113" s="132">
        <f t="shared" ref="U113" si="122">IF(O113&lt;&gt;0,PRODUCT(O113:T113),"")</f>
        <v>1</v>
      </c>
      <c r="V113" s="131">
        <f t="shared" ref="V113" si="123">IF(O113&lt;&gt;0,SUM(U113),"")</f>
        <v>1</v>
      </c>
      <c r="W113" s="159">
        <f t="shared" ref="W113" si="124">IF(O113&lt;&gt;0,SUM(V113),"")</f>
        <v>1</v>
      </c>
      <c r="X113" s="3"/>
      <c r="Y113" s="231"/>
    </row>
    <row r="114" spans="1:26" s="1" customFormat="1">
      <c r="A114" s="168"/>
      <c r="B114" s="110" t="str">
        <f t="shared" si="86"/>
        <v/>
      </c>
      <c r="C114" s="111">
        <f t="shared" si="87"/>
        <v>4</v>
      </c>
      <c r="D114" s="112">
        <f t="shared" si="88"/>
        <v>1</v>
      </c>
      <c r="E114" s="112">
        <f t="shared" si="89"/>
        <v>4</v>
      </c>
      <c r="F114" s="112">
        <f t="shared" si="90"/>
        <v>3</v>
      </c>
      <c r="G114" s="111">
        <f t="shared" si="91"/>
        <v>4</v>
      </c>
      <c r="H114" s="111" t="str">
        <f t="shared" si="92"/>
        <v/>
      </c>
      <c r="I114" s="50"/>
      <c r="J114" s="111">
        <f t="shared" si="93"/>
        <v>0</v>
      </c>
      <c r="K114" s="113"/>
      <c r="L114" s="169"/>
      <c r="M114" s="163"/>
      <c r="N114" s="164"/>
      <c r="O114" s="170"/>
      <c r="P114" s="171"/>
      <c r="Q114" s="198"/>
      <c r="R114" s="198"/>
      <c r="S114" s="198"/>
      <c r="T114" s="199"/>
      <c r="U114" s="173"/>
      <c r="V114" s="172"/>
      <c r="W114" s="178"/>
      <c r="X114" s="3"/>
      <c r="Y114" s="231"/>
    </row>
    <row r="115" spans="1:26" ht="22.5">
      <c r="A115" s="115">
        <v>2</v>
      </c>
      <c r="B115" s="110" t="str">
        <f t="shared" si="86"/>
        <v/>
      </c>
      <c r="C115" s="111">
        <f t="shared" si="87"/>
        <v>2</v>
      </c>
      <c r="D115" s="112">
        <f t="shared" si="88"/>
        <v>1</v>
      </c>
      <c r="E115" s="112">
        <f t="shared" si="89"/>
        <v>5</v>
      </c>
      <c r="F115" s="112" t="str">
        <f t="shared" si="90"/>
        <v/>
      </c>
      <c r="G115" s="111" t="str">
        <f t="shared" si="91"/>
        <v/>
      </c>
      <c r="H115" s="111" t="str">
        <f t="shared" si="92"/>
        <v/>
      </c>
      <c r="I115" s="50"/>
      <c r="J115" s="111" t="str">
        <f t="shared" si="93"/>
        <v/>
      </c>
      <c r="K115" s="113"/>
      <c r="L115" s="212" t="str">
        <f t="shared" ref="L115" si="125">IF(A115=0,"",IF(AND(D115="",E115="",F115="",G115="",H115=""),"",CONCATENATE(TEXT(D115,0),IF(E115="","",CONCATENATE(".",TEXT(E115,0))),IF(F115="","",CONCATENATE(".",TEXT(F115,0))),IF(G115="","",CONCATENATE(".",TEXT(G115,0))),IF(H115="","",CONCATENATE(".",TEXT(H115,0))),IF(I115="","",CONCATENATE(".",TEXT(I115,0))))))</f>
        <v>1.5</v>
      </c>
      <c r="M115" s="225" t="s">
        <v>49</v>
      </c>
      <c r="N115" s="148"/>
      <c r="O115" s="129"/>
      <c r="P115" s="130"/>
      <c r="Q115" s="194"/>
      <c r="R115" s="194"/>
      <c r="S115" s="194"/>
      <c r="T115" s="195"/>
      <c r="U115" s="132"/>
      <c r="V115" s="131"/>
      <c r="W115" s="133"/>
      <c r="X115" s="64"/>
      <c r="Y115" s="233"/>
    </row>
    <row r="116" spans="1:26" s="1" customFormat="1">
      <c r="A116" s="168"/>
      <c r="B116" s="110" t="str">
        <f t="shared" si="86"/>
        <v/>
      </c>
      <c r="C116" s="111">
        <f t="shared" si="87"/>
        <v>2</v>
      </c>
      <c r="D116" s="112">
        <f t="shared" si="88"/>
        <v>1</v>
      </c>
      <c r="E116" s="112">
        <f t="shared" si="89"/>
        <v>5</v>
      </c>
      <c r="F116" s="112" t="str">
        <f t="shared" si="90"/>
        <v/>
      </c>
      <c r="G116" s="111" t="str">
        <f t="shared" si="91"/>
        <v/>
      </c>
      <c r="H116" s="111" t="str">
        <f t="shared" si="92"/>
        <v/>
      </c>
      <c r="I116" s="50"/>
      <c r="J116" s="111">
        <f t="shared" si="93"/>
        <v>0</v>
      </c>
      <c r="K116" s="113"/>
      <c r="L116" s="169" t="str">
        <f t="shared" ref="L116" si="126">IF(A116=0,"",IF(AND(D116="",E116="",F116="",G116="",H116=""),"",CONCATENATE(TEXT(D116,0),IF(E116="","",CONCATENATE(".",TEXT(E116,0))),IF(F116="","",CONCATENATE(".",TEXT(F116,0))),IF(G116="","",CONCATENATE(".",TEXT(G116,0))),IF(H116="","",CONCATENATE(".",TEXT(H116,0))),IF(I116="","",CONCATENATE(".",TEXT(I116,0))))))</f>
        <v/>
      </c>
      <c r="M116" s="163"/>
      <c r="N116" s="164"/>
      <c r="O116" s="170"/>
      <c r="P116" s="171"/>
      <c r="Q116" s="198"/>
      <c r="R116" s="198"/>
      <c r="S116" s="198"/>
      <c r="T116" s="199"/>
      <c r="U116" s="173"/>
      <c r="V116" s="172"/>
      <c r="W116" s="184"/>
      <c r="X116" s="3"/>
      <c r="Y116" s="231"/>
    </row>
    <row r="117" spans="1:26" s="1" customFormat="1" ht="78.75">
      <c r="A117" s="168">
        <v>3</v>
      </c>
      <c r="B117" s="110" t="str">
        <f t="shared" si="86"/>
        <v/>
      </c>
      <c r="C117" s="111">
        <f t="shared" si="87"/>
        <v>3</v>
      </c>
      <c r="D117" s="112">
        <f t="shared" si="88"/>
        <v>1</v>
      </c>
      <c r="E117" s="112">
        <f t="shared" si="89"/>
        <v>5</v>
      </c>
      <c r="F117" s="112">
        <f t="shared" si="90"/>
        <v>1</v>
      </c>
      <c r="G117" s="111" t="str">
        <f t="shared" si="91"/>
        <v/>
      </c>
      <c r="H117" s="111" t="str">
        <f t="shared" si="92"/>
        <v/>
      </c>
      <c r="I117" s="50"/>
      <c r="J117" s="111" t="str">
        <f t="shared" si="93"/>
        <v/>
      </c>
      <c r="K117" s="113"/>
      <c r="L117" s="169" t="str">
        <f t="shared" ref="L117:L128" si="127">IF(A117=0,"",IF(AND(D117="",E117="",F117="",G117="",H117=""),"",CONCATENATE(TEXT(D117,0),IF(E117="","",CONCATENATE(".",TEXT(E117,0))),IF(F117="","",CONCATENATE(".",TEXT(F117,0))),IF(G117="","",CONCATENATE(".",TEXT(G117,0))),IF(H117="","",CONCATENATE(".",TEXT(H117,0))),IF(I117="","",CONCATENATE(".",TEXT(I117,0))))))</f>
        <v>1.5.1</v>
      </c>
      <c r="M117" s="305" t="s">
        <v>162</v>
      </c>
      <c r="N117" s="164"/>
      <c r="O117" s="170"/>
      <c r="P117" s="171"/>
      <c r="Q117" s="204"/>
      <c r="R117" s="204"/>
      <c r="S117" s="204"/>
      <c r="T117" s="172"/>
      <c r="U117" s="173"/>
      <c r="V117" s="172"/>
      <c r="W117" s="178"/>
      <c r="X117" s="3"/>
      <c r="Y117" s="231"/>
    </row>
    <row r="118" spans="1:26" s="1" customFormat="1">
      <c r="A118" s="168"/>
      <c r="B118" s="110" t="str">
        <f t="shared" si="86"/>
        <v/>
      </c>
      <c r="C118" s="111">
        <f t="shared" si="87"/>
        <v>3</v>
      </c>
      <c r="D118" s="112">
        <f t="shared" si="88"/>
        <v>1</v>
      </c>
      <c r="E118" s="112">
        <f t="shared" si="89"/>
        <v>5</v>
      </c>
      <c r="F118" s="112">
        <f t="shared" si="90"/>
        <v>1</v>
      </c>
      <c r="G118" s="111" t="str">
        <f t="shared" si="91"/>
        <v/>
      </c>
      <c r="H118" s="111" t="str">
        <f t="shared" si="92"/>
        <v/>
      </c>
      <c r="I118" s="50"/>
      <c r="J118" s="111">
        <f t="shared" si="93"/>
        <v>0</v>
      </c>
      <c r="K118" s="113"/>
      <c r="L118" s="169" t="str">
        <f t="shared" si="127"/>
        <v/>
      </c>
      <c r="M118" s="305" t="s">
        <v>28</v>
      </c>
      <c r="N118" s="164"/>
      <c r="O118" s="170"/>
      <c r="P118" s="171"/>
      <c r="Q118" s="204"/>
      <c r="R118" s="204"/>
      <c r="S118" s="204"/>
      <c r="T118" s="172"/>
      <c r="U118" s="173"/>
      <c r="V118" s="172"/>
      <c r="W118" s="174"/>
      <c r="X118" s="3"/>
      <c r="Y118" s="231"/>
    </row>
    <row r="119" spans="1:26" ht="67.5">
      <c r="A119" s="115">
        <v>4</v>
      </c>
      <c r="B119" s="110" t="str">
        <f t="shared" si="86"/>
        <v/>
      </c>
      <c r="C119" s="111">
        <f t="shared" si="87"/>
        <v>4</v>
      </c>
      <c r="D119" s="112">
        <f t="shared" si="88"/>
        <v>1</v>
      </c>
      <c r="E119" s="112">
        <f t="shared" si="89"/>
        <v>5</v>
      </c>
      <c r="F119" s="112">
        <f t="shared" si="90"/>
        <v>1</v>
      </c>
      <c r="G119" s="111">
        <f t="shared" si="91"/>
        <v>1</v>
      </c>
      <c r="H119" s="111" t="str">
        <f t="shared" si="92"/>
        <v/>
      </c>
      <c r="I119" s="50"/>
      <c r="J119" s="111" t="str">
        <f t="shared" si="93"/>
        <v/>
      </c>
      <c r="K119" s="113"/>
      <c r="L119" s="169" t="str">
        <f t="shared" ref="L119:L123" si="128">IF(A119=0,"",IF(AND(D119="",E119="",F119="",G119="",H119=""),"",CONCATENATE(TEXT(D119,0),IF(E119="","",CONCATENATE(".",TEXT(E119,0))),IF(F119="","",CONCATENATE(".",TEXT(F119,0))),IF(G119="","",CONCATENATE(".",TEXT(G119,0))),IF(H119="","",CONCATENATE(".",TEXT(H119,0))),IF(I119="","",CONCATENATE(".",TEXT(I119,0))))))</f>
        <v>1.5.1.1</v>
      </c>
      <c r="M119" s="305" t="s">
        <v>163</v>
      </c>
      <c r="N119" s="128" t="s">
        <v>4</v>
      </c>
      <c r="O119" s="129"/>
      <c r="P119" s="130"/>
      <c r="Q119" s="194"/>
      <c r="R119" s="194"/>
      <c r="S119" s="194"/>
      <c r="T119" s="195"/>
      <c r="U119" s="150" t="s">
        <v>22</v>
      </c>
      <c r="V119" s="131"/>
      <c r="W119" s="178">
        <f>_xlfn.CEILING.MATH(W120,0.5)</f>
        <v>2.5</v>
      </c>
      <c r="X119" s="64"/>
      <c r="Y119" s="231"/>
      <c r="Z119" s="1"/>
    </row>
    <row r="120" spans="1:26">
      <c r="A120" s="115"/>
      <c r="B120" s="110" t="str">
        <f t="shared" si="86"/>
        <v/>
      </c>
      <c r="C120" s="111">
        <f t="shared" si="87"/>
        <v>4</v>
      </c>
      <c r="D120" s="112">
        <f t="shared" si="88"/>
        <v>1</v>
      </c>
      <c r="E120" s="112">
        <f t="shared" si="89"/>
        <v>5</v>
      </c>
      <c r="F120" s="112">
        <f t="shared" si="90"/>
        <v>1</v>
      </c>
      <c r="G120" s="111">
        <f t="shared" si="91"/>
        <v>1</v>
      </c>
      <c r="H120" s="111" t="str">
        <f t="shared" si="92"/>
        <v/>
      </c>
      <c r="I120" s="50"/>
      <c r="J120" s="111">
        <f t="shared" si="93"/>
        <v>0</v>
      </c>
      <c r="K120" s="113"/>
      <c r="L120" s="169" t="str">
        <f t="shared" si="128"/>
        <v/>
      </c>
      <c r="M120" s="305" t="s">
        <v>28</v>
      </c>
      <c r="N120" s="128"/>
      <c r="O120" s="139"/>
      <c r="P120" s="140"/>
      <c r="Q120" s="196"/>
      <c r="R120" s="196"/>
      <c r="S120" s="196"/>
      <c r="T120" s="197"/>
      <c r="U120" s="151" t="s">
        <v>116</v>
      </c>
      <c r="V120" s="152"/>
      <c r="W120" s="153">
        <f>SUM(V121:V122)</f>
        <v>2.0825</v>
      </c>
      <c r="X120" s="147"/>
      <c r="Y120" s="231"/>
      <c r="Z120" s="1"/>
    </row>
    <row r="121" spans="1:26">
      <c r="A121" s="115"/>
      <c r="B121" s="110" t="str">
        <f t="shared" si="86"/>
        <v/>
      </c>
      <c r="C121" s="111">
        <f t="shared" si="87"/>
        <v>4</v>
      </c>
      <c r="D121" s="112">
        <f t="shared" si="88"/>
        <v>1</v>
      </c>
      <c r="E121" s="112">
        <f t="shared" si="89"/>
        <v>5</v>
      </c>
      <c r="F121" s="112">
        <f t="shared" si="90"/>
        <v>1</v>
      </c>
      <c r="G121" s="111">
        <f t="shared" si="91"/>
        <v>1</v>
      </c>
      <c r="H121" s="111" t="str">
        <f t="shared" si="92"/>
        <v/>
      </c>
      <c r="I121" s="50"/>
      <c r="J121" s="111">
        <f t="shared" si="93"/>
        <v>0</v>
      </c>
      <c r="K121" s="113"/>
      <c r="L121" s="169" t="str">
        <f t="shared" si="128"/>
        <v/>
      </c>
      <c r="M121" s="306" t="s">
        <v>130</v>
      </c>
      <c r="N121" s="128"/>
      <c r="O121" s="129"/>
      <c r="P121" s="130"/>
      <c r="Q121" s="194"/>
      <c r="R121" s="194"/>
      <c r="S121" s="194"/>
      <c r="T121" s="195"/>
      <c r="U121" s="150"/>
      <c r="V121" s="131">
        <f>SUM(U122:U122)</f>
        <v>2.0825</v>
      </c>
      <c r="W121" s="133"/>
      <c r="X121" s="147"/>
      <c r="Y121" s="231"/>
      <c r="Z121" s="1"/>
    </row>
    <row r="122" spans="1:26" s="1" customFormat="1">
      <c r="A122" s="168"/>
      <c r="B122" s="110" t="str">
        <f t="shared" si="86"/>
        <v/>
      </c>
      <c r="C122" s="111">
        <f t="shared" si="87"/>
        <v>4</v>
      </c>
      <c r="D122" s="112">
        <f t="shared" si="88"/>
        <v>1</v>
      </c>
      <c r="E122" s="112">
        <f t="shared" si="89"/>
        <v>5</v>
      </c>
      <c r="F122" s="112">
        <f t="shared" si="90"/>
        <v>1</v>
      </c>
      <c r="G122" s="111">
        <f t="shared" si="91"/>
        <v>1</v>
      </c>
      <c r="H122" s="111" t="str">
        <f t="shared" si="92"/>
        <v/>
      </c>
      <c r="I122" s="50"/>
      <c r="J122" s="111">
        <f t="shared" si="93"/>
        <v>0</v>
      </c>
      <c r="K122" s="113"/>
      <c r="L122" s="169" t="str">
        <f t="shared" si="128"/>
        <v/>
      </c>
      <c r="M122" s="307" t="s">
        <v>147</v>
      </c>
      <c r="N122" s="164"/>
      <c r="O122" s="170">
        <v>1</v>
      </c>
      <c r="P122" s="171"/>
      <c r="Q122" s="198">
        <v>0.85</v>
      </c>
      <c r="R122" s="198"/>
      <c r="S122" s="198">
        <v>2.4500000000000002</v>
      </c>
      <c r="T122" s="199"/>
      <c r="U122" s="173">
        <f t="shared" ref="U122" si="129">PRODUCT(O122:T122)</f>
        <v>2.0825</v>
      </c>
      <c r="W122" s="174"/>
      <c r="X122" s="3"/>
      <c r="Y122" s="231"/>
    </row>
    <row r="123" spans="1:26" s="1" customFormat="1">
      <c r="A123" s="168"/>
      <c r="B123" s="110" t="str">
        <f t="shared" si="86"/>
        <v/>
      </c>
      <c r="C123" s="111">
        <f t="shared" si="87"/>
        <v>4</v>
      </c>
      <c r="D123" s="112">
        <f t="shared" si="88"/>
        <v>1</v>
      </c>
      <c r="E123" s="112">
        <f t="shared" si="89"/>
        <v>5</v>
      </c>
      <c r="F123" s="112">
        <f t="shared" si="90"/>
        <v>1</v>
      </c>
      <c r="G123" s="111">
        <f t="shared" si="91"/>
        <v>1</v>
      </c>
      <c r="H123" s="111" t="str">
        <f t="shared" si="92"/>
        <v/>
      </c>
      <c r="I123" s="50"/>
      <c r="J123" s="111">
        <f t="shared" si="93"/>
        <v>0</v>
      </c>
      <c r="K123" s="113"/>
      <c r="L123" s="169" t="str">
        <f t="shared" si="128"/>
        <v/>
      </c>
      <c r="M123" s="308"/>
      <c r="N123" s="164"/>
      <c r="O123" s="170"/>
      <c r="P123" s="171"/>
      <c r="Q123" s="198"/>
      <c r="R123" s="198"/>
      <c r="S123" s="198"/>
      <c r="T123" s="199"/>
      <c r="U123" s="173"/>
      <c r="V123" s="172"/>
      <c r="W123" s="174"/>
      <c r="X123" s="3"/>
      <c r="Y123" s="231"/>
    </row>
    <row r="124" spans="1:26" ht="67.5">
      <c r="A124" s="115">
        <v>4</v>
      </c>
      <c r="B124" s="110" t="str">
        <f t="shared" si="86"/>
        <v/>
      </c>
      <c r="C124" s="111">
        <f t="shared" si="87"/>
        <v>4</v>
      </c>
      <c r="D124" s="112">
        <f t="shared" si="88"/>
        <v>1</v>
      </c>
      <c r="E124" s="112">
        <f t="shared" si="89"/>
        <v>5</v>
      </c>
      <c r="F124" s="112">
        <f t="shared" si="90"/>
        <v>1</v>
      </c>
      <c r="G124" s="111">
        <f t="shared" si="91"/>
        <v>2</v>
      </c>
      <c r="H124" s="111" t="str">
        <f t="shared" si="92"/>
        <v/>
      </c>
      <c r="I124" s="50"/>
      <c r="J124" s="111" t="str">
        <f t="shared" si="93"/>
        <v/>
      </c>
      <c r="K124" s="113"/>
      <c r="L124" s="169" t="str">
        <f t="shared" si="127"/>
        <v>1.5.1.2</v>
      </c>
      <c r="M124" s="305" t="s">
        <v>164</v>
      </c>
      <c r="N124" s="128" t="s">
        <v>4</v>
      </c>
      <c r="O124" s="129"/>
      <c r="P124" s="130"/>
      <c r="Q124" s="194"/>
      <c r="R124" s="194"/>
      <c r="S124" s="194"/>
      <c r="T124" s="195"/>
      <c r="U124" s="150" t="s">
        <v>22</v>
      </c>
      <c r="V124" s="131"/>
      <c r="W124" s="178">
        <f>_xlfn.CEILING.MATH(W125,0.5)</f>
        <v>7</v>
      </c>
      <c r="X124" s="64"/>
      <c r="Y124" s="231"/>
      <c r="Z124" s="1"/>
    </row>
    <row r="125" spans="1:26">
      <c r="A125" s="115"/>
      <c r="B125" s="110" t="str">
        <f t="shared" si="86"/>
        <v/>
      </c>
      <c r="C125" s="111">
        <f t="shared" si="87"/>
        <v>4</v>
      </c>
      <c r="D125" s="112">
        <f t="shared" si="88"/>
        <v>1</v>
      </c>
      <c r="E125" s="112">
        <f t="shared" si="89"/>
        <v>5</v>
      </c>
      <c r="F125" s="112">
        <f t="shared" si="90"/>
        <v>1</v>
      </c>
      <c r="G125" s="111">
        <f t="shared" si="91"/>
        <v>2</v>
      </c>
      <c r="H125" s="111" t="str">
        <f t="shared" si="92"/>
        <v/>
      </c>
      <c r="I125" s="50"/>
      <c r="J125" s="111">
        <f t="shared" si="93"/>
        <v>0</v>
      </c>
      <c r="K125" s="113"/>
      <c r="L125" s="169" t="str">
        <f t="shared" si="127"/>
        <v/>
      </c>
      <c r="M125" s="305" t="s">
        <v>28</v>
      </c>
      <c r="N125" s="128"/>
      <c r="O125" s="139"/>
      <c r="P125" s="140"/>
      <c r="Q125" s="196"/>
      <c r="R125" s="196"/>
      <c r="S125" s="196"/>
      <c r="T125" s="197"/>
      <c r="U125" s="151" t="s">
        <v>116</v>
      </c>
      <c r="V125" s="152"/>
      <c r="W125" s="153">
        <f>SUM(V126:V127)</f>
        <v>6.86</v>
      </c>
      <c r="X125" s="147"/>
      <c r="Y125" s="231"/>
      <c r="Z125" s="1"/>
    </row>
    <row r="126" spans="1:26">
      <c r="A126" s="115"/>
      <c r="B126" s="110" t="str">
        <f t="shared" si="86"/>
        <v/>
      </c>
      <c r="C126" s="111">
        <f t="shared" si="87"/>
        <v>4</v>
      </c>
      <c r="D126" s="112">
        <f t="shared" si="88"/>
        <v>1</v>
      </c>
      <c r="E126" s="112">
        <f t="shared" si="89"/>
        <v>5</v>
      </c>
      <c r="F126" s="112">
        <f t="shared" si="90"/>
        <v>1</v>
      </c>
      <c r="G126" s="111">
        <f t="shared" si="91"/>
        <v>2</v>
      </c>
      <c r="H126" s="111" t="str">
        <f t="shared" si="92"/>
        <v/>
      </c>
      <c r="I126" s="50"/>
      <c r="J126" s="111">
        <f t="shared" si="93"/>
        <v>0</v>
      </c>
      <c r="K126" s="113"/>
      <c r="L126" s="169" t="str">
        <f t="shared" si="127"/>
        <v/>
      </c>
      <c r="M126" s="306" t="s">
        <v>130</v>
      </c>
      <c r="N126" s="128"/>
      <c r="O126" s="129"/>
      <c r="P126" s="130"/>
      <c r="Q126" s="194"/>
      <c r="R126" s="194"/>
      <c r="S126" s="194"/>
      <c r="T126" s="195"/>
      <c r="U126" s="150"/>
      <c r="V126" s="131">
        <f>SUM(U127:U127)</f>
        <v>6.86</v>
      </c>
      <c r="W126" s="133"/>
      <c r="X126" s="147"/>
      <c r="Y126" s="231"/>
      <c r="Z126" s="1"/>
    </row>
    <row r="127" spans="1:26" s="1" customFormat="1">
      <c r="A127" s="168"/>
      <c r="B127" s="110" t="str">
        <f t="shared" si="86"/>
        <v/>
      </c>
      <c r="C127" s="111">
        <f t="shared" si="87"/>
        <v>4</v>
      </c>
      <c r="D127" s="112">
        <f t="shared" si="88"/>
        <v>1</v>
      </c>
      <c r="E127" s="112">
        <f t="shared" si="89"/>
        <v>5</v>
      </c>
      <c r="F127" s="112">
        <f t="shared" si="90"/>
        <v>1</v>
      </c>
      <c r="G127" s="111">
        <f t="shared" si="91"/>
        <v>2</v>
      </c>
      <c r="H127" s="111" t="str">
        <f t="shared" si="92"/>
        <v/>
      </c>
      <c r="I127" s="50"/>
      <c r="J127" s="111">
        <f t="shared" si="93"/>
        <v>0</v>
      </c>
      <c r="K127" s="113"/>
      <c r="L127" s="169" t="str">
        <f t="shared" si="127"/>
        <v/>
      </c>
      <c r="M127" s="307" t="s">
        <v>165</v>
      </c>
      <c r="N127" s="164"/>
      <c r="O127" s="170">
        <v>1</v>
      </c>
      <c r="P127" s="171"/>
      <c r="Q127" s="198">
        <v>2.8</v>
      </c>
      <c r="R127" s="198"/>
      <c r="S127" s="198">
        <v>2.4500000000000002</v>
      </c>
      <c r="T127" s="199"/>
      <c r="U127" s="173">
        <f t="shared" ref="U127" si="130">PRODUCT(O127:T127)</f>
        <v>6.86</v>
      </c>
      <c r="W127" s="174"/>
      <c r="X127" s="3"/>
      <c r="Y127" s="231"/>
    </row>
    <row r="128" spans="1:26" s="1" customFormat="1">
      <c r="A128" s="168"/>
      <c r="B128" s="110" t="str">
        <f t="shared" si="86"/>
        <v/>
      </c>
      <c r="C128" s="111">
        <f t="shared" si="87"/>
        <v>4</v>
      </c>
      <c r="D128" s="112">
        <f t="shared" si="88"/>
        <v>1</v>
      </c>
      <c r="E128" s="112">
        <f t="shared" si="89"/>
        <v>5</v>
      </c>
      <c r="F128" s="112">
        <f t="shared" si="90"/>
        <v>1</v>
      </c>
      <c r="G128" s="111">
        <f t="shared" si="91"/>
        <v>2</v>
      </c>
      <c r="H128" s="111" t="str">
        <f t="shared" si="92"/>
        <v/>
      </c>
      <c r="I128" s="50"/>
      <c r="J128" s="111">
        <f t="shared" si="93"/>
        <v>0</v>
      </c>
      <c r="K128" s="113"/>
      <c r="L128" s="169" t="str">
        <f t="shared" si="127"/>
        <v/>
      </c>
      <c r="M128" s="308"/>
      <c r="N128" s="164"/>
      <c r="O128" s="170"/>
      <c r="P128" s="171"/>
      <c r="Q128" s="198"/>
      <c r="R128" s="198"/>
      <c r="S128" s="198"/>
      <c r="T128" s="199"/>
      <c r="U128" s="173"/>
      <c r="V128" s="172"/>
      <c r="W128" s="174"/>
      <c r="X128" s="3"/>
      <c r="Y128" s="231"/>
    </row>
    <row r="129" spans="1:26" ht="67.5">
      <c r="A129" s="115">
        <v>4</v>
      </c>
      <c r="B129" s="110" t="str">
        <f t="shared" si="86"/>
        <v/>
      </c>
      <c r="C129" s="111">
        <f t="shared" si="87"/>
        <v>4</v>
      </c>
      <c r="D129" s="112">
        <f t="shared" si="88"/>
        <v>1</v>
      </c>
      <c r="E129" s="112">
        <f t="shared" si="89"/>
        <v>5</v>
      </c>
      <c r="F129" s="112">
        <f t="shared" si="90"/>
        <v>1</v>
      </c>
      <c r="G129" s="111">
        <f t="shared" si="91"/>
        <v>3</v>
      </c>
      <c r="H129" s="111" t="str">
        <f t="shared" si="92"/>
        <v/>
      </c>
      <c r="I129" s="50"/>
      <c r="J129" s="111" t="str">
        <f t="shared" si="93"/>
        <v/>
      </c>
      <c r="K129" s="113"/>
      <c r="L129" s="169" t="str">
        <f t="shared" ref="L129:L133" si="131">IF(A129=0,"",IF(AND(D129="",E129="",F129="",G129="",H129=""),"",CONCATENATE(TEXT(D129,0),IF(E129="","",CONCATENATE(".",TEXT(E129,0))),IF(F129="","",CONCATENATE(".",TEXT(F129,0))),IF(G129="","",CONCATENATE(".",TEXT(G129,0))),IF(H129="","",CONCATENATE(".",TEXT(H129,0))),IF(I129="","",CONCATENATE(".",TEXT(I129,0))))))</f>
        <v>1.5.1.3</v>
      </c>
      <c r="M129" s="305" t="s">
        <v>166</v>
      </c>
      <c r="N129" s="128" t="s">
        <v>4</v>
      </c>
      <c r="O129" s="129"/>
      <c r="P129" s="130"/>
      <c r="Q129" s="194"/>
      <c r="R129" s="194"/>
      <c r="S129" s="194"/>
      <c r="T129" s="195"/>
      <c r="U129" s="150" t="s">
        <v>22</v>
      </c>
      <c r="V129" s="131"/>
      <c r="W129" s="178">
        <f>_xlfn.CEILING.MATH(W130,0.5)</f>
        <v>6</v>
      </c>
      <c r="X129" s="64"/>
      <c r="Y129" s="231"/>
      <c r="Z129" s="1"/>
    </row>
    <row r="130" spans="1:26">
      <c r="A130" s="115"/>
      <c r="B130" s="110" t="str">
        <f t="shared" si="86"/>
        <v/>
      </c>
      <c r="C130" s="111">
        <f t="shared" si="87"/>
        <v>4</v>
      </c>
      <c r="D130" s="112">
        <f t="shared" si="88"/>
        <v>1</v>
      </c>
      <c r="E130" s="112">
        <f t="shared" si="89"/>
        <v>5</v>
      </c>
      <c r="F130" s="112">
        <f t="shared" si="90"/>
        <v>1</v>
      </c>
      <c r="G130" s="111">
        <f t="shared" si="91"/>
        <v>3</v>
      </c>
      <c r="H130" s="111" t="str">
        <f t="shared" si="92"/>
        <v/>
      </c>
      <c r="I130" s="50"/>
      <c r="J130" s="111">
        <f t="shared" si="93"/>
        <v>0</v>
      </c>
      <c r="K130" s="113"/>
      <c r="L130" s="169" t="str">
        <f t="shared" si="131"/>
        <v/>
      </c>
      <c r="M130" s="305" t="s">
        <v>28</v>
      </c>
      <c r="N130" s="128"/>
      <c r="O130" s="139"/>
      <c r="P130" s="140"/>
      <c r="Q130" s="196"/>
      <c r="R130" s="196"/>
      <c r="S130" s="196"/>
      <c r="T130" s="197"/>
      <c r="U130" s="151" t="s">
        <v>116</v>
      </c>
      <c r="V130" s="152"/>
      <c r="W130" s="153">
        <f>SUM(V131:V132)</f>
        <v>5.64</v>
      </c>
      <c r="X130" s="147"/>
      <c r="Y130" s="231"/>
      <c r="Z130" s="1"/>
    </row>
    <row r="131" spans="1:26">
      <c r="A131" s="115"/>
      <c r="B131" s="110" t="str">
        <f t="shared" si="86"/>
        <v/>
      </c>
      <c r="C131" s="111">
        <f t="shared" si="87"/>
        <v>4</v>
      </c>
      <c r="D131" s="112">
        <f t="shared" si="88"/>
        <v>1</v>
      </c>
      <c r="E131" s="112">
        <f t="shared" si="89"/>
        <v>5</v>
      </c>
      <c r="F131" s="112">
        <f t="shared" si="90"/>
        <v>1</v>
      </c>
      <c r="G131" s="111">
        <f t="shared" si="91"/>
        <v>3</v>
      </c>
      <c r="H131" s="111" t="str">
        <f t="shared" si="92"/>
        <v/>
      </c>
      <c r="I131" s="50"/>
      <c r="J131" s="111">
        <f t="shared" si="93"/>
        <v>0</v>
      </c>
      <c r="K131" s="113"/>
      <c r="L131" s="169" t="str">
        <f t="shared" si="131"/>
        <v/>
      </c>
      <c r="M131" s="306" t="s">
        <v>149</v>
      </c>
      <c r="N131" s="128"/>
      <c r="O131" s="129"/>
      <c r="P131" s="130"/>
      <c r="Q131" s="194"/>
      <c r="R131" s="194"/>
      <c r="S131" s="194"/>
      <c r="T131" s="195"/>
      <c r="U131" s="150"/>
      <c r="V131" s="131">
        <f>SUM(U132:U132)</f>
        <v>5.64</v>
      </c>
      <c r="W131" s="133"/>
      <c r="X131" s="147"/>
      <c r="Y131" s="231"/>
      <c r="Z131" s="1"/>
    </row>
    <row r="132" spans="1:26" s="1" customFormat="1">
      <c r="A132" s="168"/>
      <c r="B132" s="110" t="str">
        <f t="shared" si="86"/>
        <v/>
      </c>
      <c r="C132" s="111">
        <f t="shared" si="87"/>
        <v>4</v>
      </c>
      <c r="D132" s="112">
        <f t="shared" si="88"/>
        <v>1</v>
      </c>
      <c r="E132" s="112">
        <f t="shared" si="89"/>
        <v>5</v>
      </c>
      <c r="F132" s="112">
        <f t="shared" si="90"/>
        <v>1</v>
      </c>
      <c r="G132" s="111">
        <f t="shared" si="91"/>
        <v>3</v>
      </c>
      <c r="H132" s="111" t="str">
        <f t="shared" si="92"/>
        <v/>
      </c>
      <c r="I132" s="50"/>
      <c r="J132" s="111">
        <f t="shared" si="93"/>
        <v>0</v>
      </c>
      <c r="K132" s="113"/>
      <c r="L132" s="169" t="str">
        <f t="shared" si="131"/>
        <v/>
      </c>
      <c r="M132" s="307" t="s">
        <v>167</v>
      </c>
      <c r="N132" s="164"/>
      <c r="O132" s="170">
        <v>1</v>
      </c>
      <c r="P132" s="171"/>
      <c r="Q132" s="198">
        <v>2.35</v>
      </c>
      <c r="R132" s="198"/>
      <c r="S132" s="198">
        <v>2.4</v>
      </c>
      <c r="T132" s="199"/>
      <c r="U132" s="173">
        <f t="shared" ref="U132" si="132">PRODUCT(O132:T132)</f>
        <v>5.64</v>
      </c>
      <c r="W132" s="174"/>
      <c r="X132" s="3"/>
      <c r="Y132" s="231"/>
    </row>
    <row r="133" spans="1:26" s="1" customFormat="1">
      <c r="A133" s="168"/>
      <c r="B133" s="110" t="str">
        <f t="shared" si="86"/>
        <v/>
      </c>
      <c r="C133" s="111">
        <f t="shared" si="87"/>
        <v>4</v>
      </c>
      <c r="D133" s="112">
        <f t="shared" si="88"/>
        <v>1</v>
      </c>
      <c r="E133" s="112">
        <f t="shared" si="89"/>
        <v>5</v>
      </c>
      <c r="F133" s="112">
        <f t="shared" si="90"/>
        <v>1</v>
      </c>
      <c r="G133" s="111">
        <f t="shared" si="91"/>
        <v>3</v>
      </c>
      <c r="H133" s="111" t="str">
        <f t="shared" si="92"/>
        <v/>
      </c>
      <c r="I133" s="50"/>
      <c r="J133" s="111">
        <f t="shared" si="93"/>
        <v>0</v>
      </c>
      <c r="K133" s="113"/>
      <c r="L133" s="169" t="str">
        <f t="shared" si="131"/>
        <v/>
      </c>
      <c r="M133" s="308"/>
      <c r="N133" s="164"/>
      <c r="O133" s="170"/>
      <c r="P133" s="171"/>
      <c r="Q133" s="198"/>
      <c r="R133" s="198"/>
      <c r="S133" s="198"/>
      <c r="T133" s="199"/>
      <c r="U133" s="173"/>
      <c r="V133" s="172"/>
      <c r="W133" s="174"/>
      <c r="X133" s="3"/>
      <c r="Y133" s="231"/>
    </row>
    <row r="134" spans="1:26" s="1" customFormat="1" ht="90">
      <c r="A134" s="168">
        <v>3</v>
      </c>
      <c r="B134" s="110" t="str">
        <f t="shared" si="86"/>
        <v/>
      </c>
      <c r="C134" s="111">
        <f t="shared" si="87"/>
        <v>3</v>
      </c>
      <c r="D134" s="112">
        <f t="shared" si="88"/>
        <v>1</v>
      </c>
      <c r="E134" s="112">
        <f t="shared" si="89"/>
        <v>5</v>
      </c>
      <c r="F134" s="112">
        <f t="shared" si="90"/>
        <v>2</v>
      </c>
      <c r="G134" s="111" t="str">
        <f t="shared" si="91"/>
        <v/>
      </c>
      <c r="H134" s="111" t="str">
        <f t="shared" si="92"/>
        <v/>
      </c>
      <c r="I134" s="50"/>
      <c r="J134" s="111" t="str">
        <f t="shared" si="93"/>
        <v/>
      </c>
      <c r="K134" s="113"/>
      <c r="L134" s="169" t="str">
        <f t="shared" ref="L134:L151" si="133">IF(A134=0,"",IF(AND(D134="",E134="",F134="",G134="",H134=""),"",CONCATENATE(TEXT(D134,0),IF(E134="","",CONCATENATE(".",TEXT(E134,0))),IF(F134="","",CONCATENATE(".",TEXT(F134,0))),IF(G134="","",CONCATENATE(".",TEXT(G134,0))),IF(H134="","",CONCATENATE(".",TEXT(H134,0))),IF(I134="","",CONCATENATE(".",TEXT(I134,0))))))</f>
        <v>1.5.2</v>
      </c>
      <c r="M134" s="305" t="s">
        <v>168</v>
      </c>
      <c r="N134" s="164"/>
      <c r="O134" s="170"/>
      <c r="P134" s="171"/>
      <c r="Q134" s="204"/>
      <c r="R134" s="204"/>
      <c r="S134" s="204"/>
      <c r="T134" s="172"/>
      <c r="U134" s="173"/>
      <c r="V134" s="172"/>
      <c r="W134" s="178"/>
      <c r="X134" s="3"/>
      <c r="Y134" s="231"/>
      <c r="Z134" s="214"/>
    </row>
    <row r="135" spans="1:26" s="1" customFormat="1">
      <c r="A135" s="168"/>
      <c r="B135" s="110" t="str">
        <f t="shared" si="86"/>
        <v/>
      </c>
      <c r="C135" s="111">
        <f t="shared" si="87"/>
        <v>3</v>
      </c>
      <c r="D135" s="112">
        <f t="shared" si="88"/>
        <v>1</v>
      </c>
      <c r="E135" s="112">
        <f t="shared" si="89"/>
        <v>5</v>
      </c>
      <c r="F135" s="112">
        <f t="shared" si="90"/>
        <v>2</v>
      </c>
      <c r="G135" s="111" t="str">
        <f t="shared" si="91"/>
        <v/>
      </c>
      <c r="H135" s="111" t="str">
        <f t="shared" si="92"/>
        <v/>
      </c>
      <c r="I135" s="50"/>
      <c r="J135" s="111">
        <f t="shared" si="93"/>
        <v>0</v>
      </c>
      <c r="K135" s="113"/>
      <c r="L135" s="169" t="str">
        <f t="shared" si="133"/>
        <v/>
      </c>
      <c r="M135" s="305" t="s">
        <v>28</v>
      </c>
      <c r="N135" s="164"/>
      <c r="O135" s="170"/>
      <c r="P135" s="171"/>
      <c r="Q135" s="204"/>
      <c r="R135" s="204"/>
      <c r="S135" s="204"/>
      <c r="T135" s="172"/>
      <c r="U135" s="173"/>
      <c r="V135" s="172"/>
      <c r="W135" s="174"/>
      <c r="X135" s="3"/>
      <c r="Y135" s="231"/>
    </row>
    <row r="136" spans="1:26" ht="56.25">
      <c r="A136" s="115">
        <v>4</v>
      </c>
      <c r="B136" s="110" t="str">
        <f t="shared" si="86"/>
        <v/>
      </c>
      <c r="C136" s="111">
        <f t="shared" si="87"/>
        <v>4</v>
      </c>
      <c r="D136" s="112">
        <f t="shared" si="88"/>
        <v>1</v>
      </c>
      <c r="E136" s="112">
        <f t="shared" si="89"/>
        <v>5</v>
      </c>
      <c r="F136" s="112">
        <f t="shared" si="90"/>
        <v>2</v>
      </c>
      <c r="G136" s="111">
        <f t="shared" si="91"/>
        <v>1</v>
      </c>
      <c r="H136" s="111" t="str">
        <f t="shared" si="92"/>
        <v/>
      </c>
      <c r="I136" s="50"/>
      <c r="J136" s="111" t="str">
        <f t="shared" si="93"/>
        <v/>
      </c>
      <c r="K136" s="113"/>
      <c r="L136" s="169" t="str">
        <f t="shared" si="133"/>
        <v>1.5.2.1</v>
      </c>
      <c r="M136" s="305" t="s">
        <v>169</v>
      </c>
      <c r="N136" s="128" t="s">
        <v>4</v>
      </c>
      <c r="O136" s="129"/>
      <c r="P136" s="130"/>
      <c r="Q136" s="194"/>
      <c r="R136" s="194"/>
      <c r="S136" s="194"/>
      <c r="T136" s="195"/>
      <c r="U136" s="150" t="s">
        <v>22</v>
      </c>
      <c r="V136" s="131"/>
      <c r="W136" s="178">
        <f>_xlfn.CEILING.MATH(W137,0.5)</f>
        <v>18</v>
      </c>
      <c r="X136" s="64"/>
      <c r="Y136" s="231"/>
      <c r="Z136" s="1" t="s">
        <v>23</v>
      </c>
    </row>
    <row r="137" spans="1:26">
      <c r="A137" s="115"/>
      <c r="B137" s="110" t="str">
        <f t="shared" si="86"/>
        <v/>
      </c>
      <c r="C137" s="111">
        <f t="shared" si="87"/>
        <v>4</v>
      </c>
      <c r="D137" s="112">
        <f t="shared" si="88"/>
        <v>1</v>
      </c>
      <c r="E137" s="112">
        <f t="shared" si="89"/>
        <v>5</v>
      </c>
      <c r="F137" s="112">
        <f t="shared" si="90"/>
        <v>2</v>
      </c>
      <c r="G137" s="111">
        <f t="shared" si="91"/>
        <v>1</v>
      </c>
      <c r="H137" s="111" t="str">
        <f t="shared" si="92"/>
        <v/>
      </c>
      <c r="I137" s="50"/>
      <c r="J137" s="111">
        <f t="shared" si="93"/>
        <v>0</v>
      </c>
      <c r="K137" s="113"/>
      <c r="L137" s="169" t="str">
        <f t="shared" si="133"/>
        <v/>
      </c>
      <c r="M137" s="305" t="s">
        <v>28</v>
      </c>
      <c r="N137" s="128"/>
      <c r="O137" s="139"/>
      <c r="P137" s="140"/>
      <c r="Q137" s="196"/>
      <c r="R137" s="196"/>
      <c r="S137" s="196"/>
      <c r="T137" s="197"/>
      <c r="U137" s="151" t="s">
        <v>116</v>
      </c>
      <c r="V137" s="152"/>
      <c r="W137" s="153">
        <f>SUM(V138:V151)</f>
        <v>17.8125</v>
      </c>
      <c r="X137" s="147"/>
      <c r="Y137" s="231"/>
    </row>
    <row r="138" spans="1:26">
      <c r="A138" s="115"/>
      <c r="B138" s="110" t="str">
        <f t="shared" si="86"/>
        <v/>
      </c>
      <c r="C138" s="111">
        <f t="shared" si="87"/>
        <v>4</v>
      </c>
      <c r="D138" s="112">
        <f t="shared" si="88"/>
        <v>1</v>
      </c>
      <c r="E138" s="112">
        <f t="shared" si="89"/>
        <v>5</v>
      </c>
      <c r="F138" s="112">
        <f t="shared" si="90"/>
        <v>2</v>
      </c>
      <c r="G138" s="111">
        <f t="shared" si="91"/>
        <v>1</v>
      </c>
      <c r="H138" s="111" t="str">
        <f t="shared" si="92"/>
        <v/>
      </c>
      <c r="I138" s="50"/>
      <c r="J138" s="111">
        <f t="shared" si="93"/>
        <v>0</v>
      </c>
      <c r="K138" s="113"/>
      <c r="L138" s="169" t="str">
        <f t="shared" si="133"/>
        <v/>
      </c>
      <c r="M138" s="306" t="s">
        <v>133</v>
      </c>
      <c r="N138" s="128"/>
      <c r="O138" s="129"/>
      <c r="P138" s="130"/>
      <c r="Q138" s="194"/>
      <c r="R138" s="194"/>
      <c r="S138" s="194"/>
      <c r="T138" s="195"/>
      <c r="U138" s="150"/>
      <c r="V138" s="131">
        <f>SUM(U139:U140)</f>
        <v>0.93500000000000005</v>
      </c>
      <c r="W138" s="133"/>
      <c r="X138" s="147"/>
      <c r="Y138" s="234"/>
    </row>
    <row r="139" spans="1:26" s="1" customFormat="1">
      <c r="A139" s="168"/>
      <c r="B139" s="110" t="str">
        <f t="shared" si="86"/>
        <v/>
      </c>
      <c r="C139" s="111">
        <f t="shared" si="87"/>
        <v>4</v>
      </c>
      <c r="D139" s="112">
        <f t="shared" si="88"/>
        <v>1</v>
      </c>
      <c r="E139" s="112">
        <f t="shared" si="89"/>
        <v>5</v>
      </c>
      <c r="F139" s="112">
        <f t="shared" si="90"/>
        <v>2</v>
      </c>
      <c r="G139" s="111">
        <f t="shared" si="91"/>
        <v>1</v>
      </c>
      <c r="H139" s="111" t="str">
        <f t="shared" si="92"/>
        <v/>
      </c>
      <c r="I139" s="50"/>
      <c r="J139" s="111">
        <f t="shared" si="93"/>
        <v>0</v>
      </c>
      <c r="K139" s="113"/>
      <c r="L139" s="169" t="str">
        <f t="shared" ref="L139" si="134">IF(A139=0,"",IF(AND(D139="",E139="",F139="",G139="",H139=""),"",CONCATENATE(TEXT(D139,0),IF(E139="","",CONCATENATE(".",TEXT(E139,0))),IF(F139="","",CONCATENATE(".",TEXT(F139,0))),IF(G139="","",CONCATENATE(".",TEXT(G139,0))),IF(H139="","",CONCATENATE(".",TEXT(H139,0))),IF(I139="","",CONCATENATE(".",TEXT(I139,0))))))</f>
        <v/>
      </c>
      <c r="M139" s="307" t="s">
        <v>170</v>
      </c>
      <c r="N139" s="164"/>
      <c r="O139" s="170">
        <v>1</v>
      </c>
      <c r="P139" s="171"/>
      <c r="Q139" s="198">
        <v>0.85</v>
      </c>
      <c r="R139" s="198"/>
      <c r="S139" s="198">
        <v>1.1000000000000001</v>
      </c>
      <c r="T139" s="199"/>
      <c r="U139" s="173">
        <f t="shared" ref="U139" si="135">PRODUCT(O139:T139)</f>
        <v>0.93500000000000005</v>
      </c>
      <c r="W139" s="174"/>
      <c r="X139" s="3"/>
      <c r="Y139" s="231"/>
    </row>
    <row r="140" spans="1:26">
      <c r="A140" s="115"/>
      <c r="B140" s="110" t="str">
        <f t="shared" si="86"/>
        <v/>
      </c>
      <c r="C140" s="111">
        <f t="shared" si="87"/>
        <v>4</v>
      </c>
      <c r="D140" s="112">
        <f t="shared" si="88"/>
        <v>1</v>
      </c>
      <c r="E140" s="112">
        <f t="shared" si="89"/>
        <v>5</v>
      </c>
      <c r="F140" s="112">
        <f t="shared" si="90"/>
        <v>2</v>
      </c>
      <c r="G140" s="111">
        <f t="shared" si="91"/>
        <v>1</v>
      </c>
      <c r="H140" s="111" t="str">
        <f t="shared" si="92"/>
        <v/>
      </c>
      <c r="I140" s="50"/>
      <c r="J140" s="111">
        <f t="shared" si="93"/>
        <v>0</v>
      </c>
      <c r="K140" s="113"/>
      <c r="L140" s="169" t="str">
        <f t="shared" si="133"/>
        <v/>
      </c>
      <c r="M140" s="306" t="s">
        <v>135</v>
      </c>
      <c r="N140" s="128"/>
      <c r="O140" s="129"/>
      <c r="P140" s="130"/>
      <c r="Q140" s="194"/>
      <c r="R140" s="194"/>
      <c r="S140" s="194"/>
      <c r="T140" s="195"/>
      <c r="U140" s="150"/>
      <c r="V140" s="131">
        <f>SUM(U141:U143)</f>
        <v>2.5599999999999996</v>
      </c>
      <c r="W140" s="133"/>
      <c r="X140" s="147"/>
      <c r="Y140" s="231"/>
    </row>
    <row r="141" spans="1:26" s="1" customFormat="1">
      <c r="A141" s="168"/>
      <c r="B141" s="110" t="str">
        <f t="shared" si="86"/>
        <v/>
      </c>
      <c r="C141" s="111">
        <f t="shared" si="87"/>
        <v>4</v>
      </c>
      <c r="D141" s="112">
        <f t="shared" si="88"/>
        <v>1</v>
      </c>
      <c r="E141" s="112">
        <f t="shared" si="89"/>
        <v>5</v>
      </c>
      <c r="F141" s="112">
        <f t="shared" si="90"/>
        <v>2</v>
      </c>
      <c r="G141" s="111">
        <f t="shared" si="91"/>
        <v>1</v>
      </c>
      <c r="H141" s="111" t="str">
        <f t="shared" si="92"/>
        <v/>
      </c>
      <c r="I141" s="50"/>
      <c r="J141" s="111">
        <f t="shared" si="93"/>
        <v>0</v>
      </c>
      <c r="K141" s="113"/>
      <c r="L141" s="169" t="str">
        <f t="shared" si="133"/>
        <v/>
      </c>
      <c r="M141" s="307" t="s">
        <v>140</v>
      </c>
      <c r="N141" s="164"/>
      <c r="O141" s="170">
        <v>1</v>
      </c>
      <c r="P141" s="171"/>
      <c r="Q141" s="198">
        <v>1.4</v>
      </c>
      <c r="R141" s="198"/>
      <c r="S141" s="198">
        <v>2.95</v>
      </c>
      <c r="T141" s="199"/>
      <c r="U141" s="173">
        <f t="shared" ref="U141:U142" si="136">PRODUCT(O141:T141)</f>
        <v>4.13</v>
      </c>
      <c r="W141" s="174"/>
      <c r="X141" s="3"/>
      <c r="Y141" s="231"/>
    </row>
    <row r="142" spans="1:26" s="1" customFormat="1">
      <c r="A142" s="168"/>
      <c r="B142" s="110" t="str">
        <f t="shared" si="86"/>
        <v/>
      </c>
      <c r="C142" s="111">
        <f t="shared" si="87"/>
        <v>4</v>
      </c>
      <c r="D142" s="112">
        <f t="shared" si="88"/>
        <v>1</v>
      </c>
      <c r="E142" s="112">
        <f t="shared" si="89"/>
        <v>5</v>
      </c>
      <c r="F142" s="112">
        <f t="shared" si="90"/>
        <v>2</v>
      </c>
      <c r="G142" s="111">
        <f t="shared" si="91"/>
        <v>1</v>
      </c>
      <c r="H142" s="111" t="str">
        <f t="shared" si="92"/>
        <v/>
      </c>
      <c r="I142" s="50"/>
      <c r="J142" s="111">
        <f t="shared" si="93"/>
        <v>0</v>
      </c>
      <c r="K142" s="113"/>
      <c r="L142" s="169" t="str">
        <f t="shared" si="133"/>
        <v/>
      </c>
      <c r="M142" s="309" t="s">
        <v>66</v>
      </c>
      <c r="N142" s="164"/>
      <c r="O142" s="170">
        <v>-1</v>
      </c>
      <c r="P142" s="171"/>
      <c r="Q142" s="198">
        <v>0.8</v>
      </c>
      <c r="R142" s="198"/>
      <c r="S142" s="198">
        <v>2.7</v>
      </c>
      <c r="T142" s="199"/>
      <c r="U142" s="173">
        <f t="shared" si="136"/>
        <v>-2.16</v>
      </c>
      <c r="W142" s="174"/>
      <c r="X142" s="3"/>
      <c r="Y142" s="231"/>
    </row>
    <row r="143" spans="1:26" s="1" customFormat="1">
      <c r="A143" s="168"/>
      <c r="B143" s="110" t="str">
        <f t="shared" si="86"/>
        <v/>
      </c>
      <c r="C143" s="111">
        <f t="shared" si="87"/>
        <v>4</v>
      </c>
      <c r="D143" s="112">
        <f t="shared" si="88"/>
        <v>1</v>
      </c>
      <c r="E143" s="112">
        <f t="shared" si="89"/>
        <v>5</v>
      </c>
      <c r="F143" s="112">
        <f t="shared" si="90"/>
        <v>2</v>
      </c>
      <c r="G143" s="111">
        <f t="shared" si="91"/>
        <v>1</v>
      </c>
      <c r="H143" s="111" t="str">
        <f t="shared" si="92"/>
        <v/>
      </c>
      <c r="I143" s="50"/>
      <c r="J143" s="111">
        <f t="shared" si="93"/>
        <v>0</v>
      </c>
      <c r="K143" s="113"/>
      <c r="L143" s="169" t="str">
        <f t="shared" ref="L143:L148" si="137">IF(A143=0,"",IF(AND(D143="",E143="",F143="",G143="",H143=""),"",CONCATENATE(TEXT(D143,0),IF(E143="","",CONCATENATE(".",TEXT(E143,0))),IF(F143="","",CONCATENATE(".",TEXT(F143,0))),IF(G143="","",CONCATENATE(".",TEXT(G143,0))),IF(H143="","",CONCATENATE(".",TEXT(H143,0))),IF(I143="","",CONCATENATE(".",TEXT(I143,0))))))</f>
        <v/>
      </c>
      <c r="M143" s="307" t="s">
        <v>171</v>
      </c>
      <c r="N143" s="164"/>
      <c r="O143" s="170">
        <v>1</v>
      </c>
      <c r="P143" s="171"/>
      <c r="Q143" s="198">
        <v>0.2</v>
      </c>
      <c r="R143" s="198"/>
      <c r="S143" s="198">
        <v>2.95</v>
      </c>
      <c r="T143" s="199"/>
      <c r="U143" s="173">
        <f t="shared" ref="U143" si="138">PRODUCT(O143:T143)</f>
        <v>0.59000000000000008</v>
      </c>
      <c r="W143" s="174"/>
      <c r="X143" s="3"/>
      <c r="Y143" s="231"/>
    </row>
    <row r="144" spans="1:26">
      <c r="A144" s="115"/>
      <c r="B144" s="110" t="str">
        <f t="shared" si="86"/>
        <v/>
      </c>
      <c r="C144" s="111">
        <f t="shared" si="87"/>
        <v>4</v>
      </c>
      <c r="D144" s="112">
        <f t="shared" si="88"/>
        <v>1</v>
      </c>
      <c r="E144" s="112">
        <f t="shared" si="89"/>
        <v>5</v>
      </c>
      <c r="F144" s="112">
        <f t="shared" si="90"/>
        <v>2</v>
      </c>
      <c r="G144" s="111">
        <f t="shared" si="91"/>
        <v>1</v>
      </c>
      <c r="H144" s="111" t="str">
        <f t="shared" si="92"/>
        <v/>
      </c>
      <c r="I144" s="50"/>
      <c r="J144" s="111">
        <f t="shared" si="93"/>
        <v>0</v>
      </c>
      <c r="K144" s="113"/>
      <c r="L144" s="169" t="str">
        <f t="shared" si="137"/>
        <v/>
      </c>
      <c r="M144" s="306" t="s">
        <v>142</v>
      </c>
      <c r="N144" s="128"/>
      <c r="O144" s="129"/>
      <c r="P144" s="130"/>
      <c r="Q144" s="194"/>
      <c r="R144" s="194"/>
      <c r="S144" s="194"/>
      <c r="T144" s="195"/>
      <c r="U144" s="150"/>
      <c r="V144" s="131">
        <f>SUM(U145:U146)</f>
        <v>12.487500000000001</v>
      </c>
      <c r="W144" s="133"/>
      <c r="X144" s="147"/>
      <c r="Y144" s="231"/>
    </row>
    <row r="145" spans="1:26" s="1" customFormat="1">
      <c r="A145" s="168"/>
      <c r="B145" s="110" t="str">
        <f t="shared" si="86"/>
        <v/>
      </c>
      <c r="C145" s="111">
        <f t="shared" si="87"/>
        <v>4</v>
      </c>
      <c r="D145" s="112">
        <f t="shared" si="88"/>
        <v>1</v>
      </c>
      <c r="E145" s="112">
        <f t="shared" si="89"/>
        <v>5</v>
      </c>
      <c r="F145" s="112">
        <f t="shared" si="90"/>
        <v>2</v>
      </c>
      <c r="G145" s="111">
        <f t="shared" si="91"/>
        <v>1</v>
      </c>
      <c r="H145" s="111" t="str">
        <f t="shared" si="92"/>
        <v/>
      </c>
      <c r="I145" s="50"/>
      <c r="J145" s="111">
        <f t="shared" si="93"/>
        <v>0</v>
      </c>
      <c r="K145" s="113"/>
      <c r="L145" s="169" t="str">
        <f t="shared" si="137"/>
        <v/>
      </c>
      <c r="M145" s="307" t="s">
        <v>172</v>
      </c>
      <c r="N145" s="164"/>
      <c r="O145" s="170">
        <v>1</v>
      </c>
      <c r="P145" s="171"/>
      <c r="Q145" s="198">
        <v>4.6500000000000004</v>
      </c>
      <c r="R145" s="198"/>
      <c r="S145" s="198">
        <v>3.15</v>
      </c>
      <c r="T145" s="199"/>
      <c r="U145" s="173">
        <f t="shared" ref="U145:U146" si="139">PRODUCT(O145:T145)</f>
        <v>14.647500000000001</v>
      </c>
      <c r="W145" s="174"/>
      <c r="X145" s="3"/>
      <c r="Y145" s="231"/>
    </row>
    <row r="146" spans="1:26">
      <c r="A146" s="115"/>
      <c r="B146" s="110" t="str">
        <f t="shared" si="86"/>
        <v/>
      </c>
      <c r="C146" s="111">
        <f t="shared" si="87"/>
        <v>4</v>
      </c>
      <c r="D146" s="112">
        <f t="shared" si="88"/>
        <v>1</v>
      </c>
      <c r="E146" s="112">
        <f t="shared" si="89"/>
        <v>5</v>
      </c>
      <c r="F146" s="112">
        <f t="shared" si="90"/>
        <v>2</v>
      </c>
      <c r="G146" s="111">
        <f t="shared" si="91"/>
        <v>1</v>
      </c>
      <c r="H146" s="111" t="str">
        <f t="shared" si="92"/>
        <v/>
      </c>
      <c r="I146" s="50"/>
      <c r="J146" s="111">
        <f t="shared" si="93"/>
        <v>0</v>
      </c>
      <c r="K146" s="113"/>
      <c r="L146" s="169" t="str">
        <f t="shared" si="137"/>
        <v/>
      </c>
      <c r="M146" s="309" t="s">
        <v>66</v>
      </c>
      <c r="N146" s="164"/>
      <c r="O146" s="170">
        <v>-1</v>
      </c>
      <c r="P146" s="171"/>
      <c r="Q146" s="198">
        <v>0.8</v>
      </c>
      <c r="R146" s="198"/>
      <c r="S146" s="198">
        <v>2.7</v>
      </c>
      <c r="T146" s="199"/>
      <c r="U146" s="173">
        <f t="shared" si="139"/>
        <v>-2.16</v>
      </c>
      <c r="V146" s="70"/>
      <c r="W146" s="133"/>
      <c r="X146" s="147"/>
      <c r="Y146" s="231"/>
    </row>
    <row r="147" spans="1:26">
      <c r="A147" s="115"/>
      <c r="B147" s="110" t="str">
        <f t="shared" si="86"/>
        <v/>
      </c>
      <c r="C147" s="111">
        <f t="shared" si="87"/>
        <v>4</v>
      </c>
      <c r="D147" s="112">
        <f t="shared" si="88"/>
        <v>1</v>
      </c>
      <c r="E147" s="112">
        <f t="shared" si="89"/>
        <v>5</v>
      </c>
      <c r="F147" s="112">
        <f t="shared" si="90"/>
        <v>2</v>
      </c>
      <c r="G147" s="111">
        <f t="shared" si="91"/>
        <v>1</v>
      </c>
      <c r="H147" s="111" t="str">
        <f t="shared" si="92"/>
        <v/>
      </c>
      <c r="I147" s="50"/>
      <c r="J147" s="111">
        <f t="shared" si="93"/>
        <v>0</v>
      </c>
      <c r="K147" s="113"/>
      <c r="L147" s="169" t="str">
        <f t="shared" si="137"/>
        <v/>
      </c>
      <c r="M147" s="306" t="s">
        <v>149</v>
      </c>
      <c r="N147" s="128"/>
      <c r="O147" s="129"/>
      <c r="P147" s="130"/>
      <c r="Q147" s="194"/>
      <c r="R147" s="194"/>
      <c r="S147" s="194"/>
      <c r="T147" s="195"/>
      <c r="U147" s="150"/>
      <c r="V147" s="131">
        <f>SUM(U148:U148)</f>
        <v>1.26</v>
      </c>
      <c r="W147" s="133"/>
      <c r="X147" s="147"/>
      <c r="Y147" s="231"/>
    </row>
    <row r="148" spans="1:26" s="1" customFormat="1">
      <c r="A148" s="168"/>
      <c r="B148" s="110" t="str">
        <f t="shared" si="86"/>
        <v/>
      </c>
      <c r="C148" s="111">
        <f t="shared" si="87"/>
        <v>4</v>
      </c>
      <c r="D148" s="112">
        <f t="shared" si="88"/>
        <v>1</v>
      </c>
      <c r="E148" s="112">
        <f t="shared" si="89"/>
        <v>5</v>
      </c>
      <c r="F148" s="112">
        <f t="shared" si="90"/>
        <v>2</v>
      </c>
      <c r="G148" s="111">
        <f t="shared" si="91"/>
        <v>1</v>
      </c>
      <c r="H148" s="111" t="str">
        <f t="shared" si="92"/>
        <v/>
      </c>
      <c r="I148" s="50"/>
      <c r="J148" s="111">
        <f t="shared" si="93"/>
        <v>0</v>
      </c>
      <c r="K148" s="113"/>
      <c r="L148" s="169" t="str">
        <f t="shared" si="137"/>
        <v/>
      </c>
      <c r="M148" s="307" t="s">
        <v>173</v>
      </c>
      <c r="N148" s="164"/>
      <c r="O148" s="170">
        <v>2</v>
      </c>
      <c r="P148" s="171"/>
      <c r="Q148" s="198">
        <v>0.2</v>
      </c>
      <c r="R148" s="198"/>
      <c r="S148" s="198">
        <v>3.15</v>
      </c>
      <c r="T148" s="199"/>
      <c r="U148" s="173">
        <f t="shared" ref="U148" si="140">PRODUCT(O148:T148)</f>
        <v>1.26</v>
      </c>
      <c r="W148" s="174"/>
      <c r="X148" s="3"/>
      <c r="Y148" s="231"/>
    </row>
    <row r="149" spans="1:26">
      <c r="A149" s="115"/>
      <c r="B149" s="110" t="str">
        <f t="shared" si="86"/>
        <v/>
      </c>
      <c r="C149" s="111">
        <f t="shared" si="87"/>
        <v>4</v>
      </c>
      <c r="D149" s="112">
        <f t="shared" si="88"/>
        <v>1</v>
      </c>
      <c r="E149" s="112">
        <f t="shared" si="89"/>
        <v>5</v>
      </c>
      <c r="F149" s="112">
        <f t="shared" si="90"/>
        <v>2</v>
      </c>
      <c r="G149" s="111">
        <f t="shared" si="91"/>
        <v>1</v>
      </c>
      <c r="H149" s="111" t="str">
        <f t="shared" si="92"/>
        <v/>
      </c>
      <c r="I149" s="50"/>
      <c r="J149" s="111">
        <f t="shared" si="93"/>
        <v>0</v>
      </c>
      <c r="K149" s="113"/>
      <c r="L149" s="169" t="str">
        <f t="shared" si="133"/>
        <v/>
      </c>
      <c r="M149" s="306" t="s">
        <v>130</v>
      </c>
      <c r="N149" s="128"/>
      <c r="O149" s="129"/>
      <c r="P149" s="130"/>
      <c r="Q149" s="194"/>
      <c r="R149" s="194"/>
      <c r="S149" s="194"/>
      <c r="T149" s="195"/>
      <c r="U149" s="150"/>
      <c r="V149" s="131">
        <f>SUM(U150:U151)</f>
        <v>0.56999999999999984</v>
      </c>
      <c r="W149" s="133"/>
      <c r="X149" s="147"/>
      <c r="Y149" s="231"/>
    </row>
    <row r="150" spans="1:26" s="1" customFormat="1">
      <c r="A150" s="168"/>
      <c r="B150" s="110" t="str">
        <f t="shared" si="86"/>
        <v/>
      </c>
      <c r="C150" s="111">
        <f t="shared" si="87"/>
        <v>4</v>
      </c>
      <c r="D150" s="112">
        <f t="shared" si="88"/>
        <v>1</v>
      </c>
      <c r="E150" s="112">
        <f t="shared" si="89"/>
        <v>5</v>
      </c>
      <c r="F150" s="112">
        <f t="shared" si="90"/>
        <v>2</v>
      </c>
      <c r="G150" s="111">
        <f t="shared" si="91"/>
        <v>1</v>
      </c>
      <c r="H150" s="111" t="str">
        <f t="shared" si="92"/>
        <v/>
      </c>
      <c r="I150" s="50"/>
      <c r="J150" s="111">
        <f t="shared" si="93"/>
        <v>0</v>
      </c>
      <c r="K150" s="113"/>
      <c r="L150" s="169" t="str">
        <f t="shared" si="133"/>
        <v/>
      </c>
      <c r="M150" s="307" t="s">
        <v>152</v>
      </c>
      <c r="N150" s="164"/>
      <c r="O150" s="170">
        <v>1</v>
      </c>
      <c r="P150" s="171"/>
      <c r="Q150" s="198">
        <v>1.25</v>
      </c>
      <c r="R150" s="198"/>
      <c r="S150" s="198">
        <v>2.4</v>
      </c>
      <c r="T150" s="199"/>
      <c r="U150" s="173">
        <f t="shared" ref="U150:U151" si="141">PRODUCT(O150:T150)</f>
        <v>3</v>
      </c>
      <c r="W150" s="174"/>
      <c r="X150" s="3"/>
      <c r="Y150" s="231"/>
    </row>
    <row r="151" spans="1:26">
      <c r="A151" s="115"/>
      <c r="B151" s="110" t="str">
        <f t="shared" si="86"/>
        <v/>
      </c>
      <c r="C151" s="111">
        <f t="shared" si="87"/>
        <v>4</v>
      </c>
      <c r="D151" s="112">
        <f t="shared" si="88"/>
        <v>1</v>
      </c>
      <c r="E151" s="112">
        <f t="shared" si="89"/>
        <v>5</v>
      </c>
      <c r="F151" s="112">
        <f t="shared" si="90"/>
        <v>2</v>
      </c>
      <c r="G151" s="111">
        <f t="shared" si="91"/>
        <v>1</v>
      </c>
      <c r="H151" s="111" t="str">
        <f t="shared" si="92"/>
        <v/>
      </c>
      <c r="I151" s="50"/>
      <c r="J151" s="111">
        <f t="shared" si="93"/>
        <v>0</v>
      </c>
      <c r="K151" s="113"/>
      <c r="L151" s="169" t="str">
        <f t="shared" si="133"/>
        <v/>
      </c>
      <c r="M151" s="309" t="s">
        <v>71</v>
      </c>
      <c r="N151" s="164"/>
      <c r="O151" s="170">
        <v>-1</v>
      </c>
      <c r="P151" s="171"/>
      <c r="Q151" s="198">
        <v>0.9</v>
      </c>
      <c r="R151" s="198"/>
      <c r="S151" s="198">
        <v>2.7</v>
      </c>
      <c r="T151" s="199"/>
      <c r="U151" s="173">
        <f t="shared" si="141"/>
        <v>-2.4300000000000002</v>
      </c>
      <c r="V151" s="70"/>
      <c r="W151" s="133"/>
      <c r="X151" s="147"/>
      <c r="Y151" s="231"/>
    </row>
    <row r="152" spans="1:26" s="1" customFormat="1">
      <c r="A152" s="168"/>
      <c r="B152" s="110" t="str">
        <f t="shared" si="86"/>
        <v/>
      </c>
      <c r="C152" s="111">
        <f t="shared" si="87"/>
        <v>4</v>
      </c>
      <c r="D152" s="112">
        <f t="shared" si="88"/>
        <v>1</v>
      </c>
      <c r="E152" s="112">
        <f t="shared" si="89"/>
        <v>5</v>
      </c>
      <c r="F152" s="112">
        <f t="shared" si="90"/>
        <v>2</v>
      </c>
      <c r="G152" s="111">
        <f t="shared" si="91"/>
        <v>1</v>
      </c>
      <c r="H152" s="111" t="str">
        <f t="shared" si="92"/>
        <v/>
      </c>
      <c r="I152" s="50"/>
      <c r="J152" s="111">
        <f t="shared" si="93"/>
        <v>0</v>
      </c>
      <c r="K152" s="113"/>
      <c r="L152" s="169" t="str">
        <f t="shared" ref="L152:L159" si="142">IF(A152=0,"",IF(AND(D152="",E152="",F152="",G152="",H152=""),"",CONCATENATE(TEXT(D152,0),IF(E152="","",CONCATENATE(".",TEXT(E152,0))),IF(F152="","",CONCATENATE(".",TEXT(F152,0))),IF(G152="","",CONCATENATE(".",TEXT(G152,0))),IF(H152="","",CONCATENATE(".",TEXT(H152,0))),IF(I152="","",CONCATENATE(".",TEXT(I152,0))))))</f>
        <v/>
      </c>
      <c r="M152" s="308"/>
      <c r="N152" s="164"/>
      <c r="O152" s="170"/>
      <c r="P152" s="171"/>
      <c r="Q152" s="198"/>
      <c r="R152" s="198"/>
      <c r="S152" s="198"/>
      <c r="T152" s="199"/>
      <c r="U152" s="173"/>
      <c r="V152" s="172"/>
      <c r="W152" s="174"/>
      <c r="X152" s="3"/>
      <c r="Y152" s="231"/>
    </row>
    <row r="153" spans="1:26" ht="78.75">
      <c r="A153" s="115">
        <v>4</v>
      </c>
      <c r="B153" s="110" t="str">
        <f t="shared" si="86"/>
        <v/>
      </c>
      <c r="C153" s="111">
        <f t="shared" si="87"/>
        <v>4</v>
      </c>
      <c r="D153" s="112">
        <f t="shared" si="88"/>
        <v>1</v>
      </c>
      <c r="E153" s="112">
        <f t="shared" si="89"/>
        <v>5</v>
      </c>
      <c r="F153" s="112">
        <f t="shared" si="90"/>
        <v>2</v>
      </c>
      <c r="G153" s="111">
        <f t="shared" si="91"/>
        <v>2</v>
      </c>
      <c r="H153" s="111" t="str">
        <f t="shared" si="92"/>
        <v/>
      </c>
      <c r="I153" s="50"/>
      <c r="J153" s="111" t="str">
        <f t="shared" si="93"/>
        <v/>
      </c>
      <c r="K153" s="113"/>
      <c r="L153" s="169" t="str">
        <f t="shared" si="142"/>
        <v>1.5.2.2</v>
      </c>
      <c r="M153" s="305" t="s">
        <v>174</v>
      </c>
      <c r="N153" s="128" t="s">
        <v>4</v>
      </c>
      <c r="O153" s="129"/>
      <c r="P153" s="130"/>
      <c r="Q153" s="194"/>
      <c r="R153" s="194"/>
      <c r="S153" s="194"/>
      <c r="T153" s="195"/>
      <c r="U153" s="150" t="s">
        <v>22</v>
      </c>
      <c r="V153" s="131"/>
      <c r="W153" s="178">
        <f>_xlfn.CEILING.MATH(W154,0.5)</f>
        <v>32</v>
      </c>
      <c r="X153" s="64"/>
      <c r="Y153" s="231"/>
      <c r="Z153" s="1" t="s">
        <v>24</v>
      </c>
    </row>
    <row r="154" spans="1:26">
      <c r="A154" s="115"/>
      <c r="B154" s="110" t="str">
        <f t="shared" si="86"/>
        <v/>
      </c>
      <c r="C154" s="111">
        <f t="shared" si="87"/>
        <v>4</v>
      </c>
      <c r="D154" s="112">
        <f t="shared" si="88"/>
        <v>1</v>
      </c>
      <c r="E154" s="112">
        <f t="shared" si="89"/>
        <v>5</v>
      </c>
      <c r="F154" s="112">
        <f t="shared" si="90"/>
        <v>2</v>
      </c>
      <c r="G154" s="111">
        <f t="shared" si="91"/>
        <v>2</v>
      </c>
      <c r="H154" s="111" t="str">
        <f t="shared" si="92"/>
        <v/>
      </c>
      <c r="I154" s="50"/>
      <c r="J154" s="111">
        <f t="shared" si="93"/>
        <v>0</v>
      </c>
      <c r="K154" s="113"/>
      <c r="L154" s="169" t="str">
        <f t="shared" si="142"/>
        <v/>
      </c>
      <c r="M154" s="305" t="s">
        <v>28</v>
      </c>
      <c r="N154" s="128"/>
      <c r="O154" s="139"/>
      <c r="P154" s="140"/>
      <c r="Q154" s="196"/>
      <c r="R154" s="196"/>
      <c r="S154" s="196"/>
      <c r="T154" s="197"/>
      <c r="U154" s="151" t="s">
        <v>116</v>
      </c>
      <c r="V154" s="152"/>
      <c r="W154" s="153">
        <f>SUM(V155:V162)</f>
        <v>31.747500000000002</v>
      </c>
      <c r="X154" s="147"/>
      <c r="Y154" s="231"/>
    </row>
    <row r="155" spans="1:26">
      <c r="A155" s="115"/>
      <c r="B155" s="110" t="str">
        <f t="shared" si="86"/>
        <v/>
      </c>
      <c r="C155" s="111">
        <f t="shared" si="87"/>
        <v>4</v>
      </c>
      <c r="D155" s="112">
        <f t="shared" si="88"/>
        <v>1</v>
      </c>
      <c r="E155" s="112">
        <f t="shared" si="89"/>
        <v>5</v>
      </c>
      <c r="F155" s="112">
        <f t="shared" si="90"/>
        <v>2</v>
      </c>
      <c r="G155" s="111">
        <f t="shared" si="91"/>
        <v>2</v>
      </c>
      <c r="H155" s="111" t="str">
        <f t="shared" si="92"/>
        <v/>
      </c>
      <c r="I155" s="50"/>
      <c r="J155" s="111">
        <f t="shared" si="93"/>
        <v>0</v>
      </c>
      <c r="K155" s="113"/>
      <c r="L155" s="169" t="str">
        <f t="shared" si="142"/>
        <v/>
      </c>
      <c r="M155" s="306" t="s">
        <v>135</v>
      </c>
      <c r="N155" s="128"/>
      <c r="O155" s="129"/>
      <c r="P155" s="130"/>
      <c r="Q155" s="194"/>
      <c r="R155" s="194"/>
      <c r="S155" s="194"/>
      <c r="T155" s="195"/>
      <c r="U155" s="150"/>
      <c r="V155" s="131">
        <f>SUM(U156:U157)</f>
        <v>14.36</v>
      </c>
      <c r="W155" s="133"/>
      <c r="X155" s="147"/>
      <c r="Y155" s="231"/>
    </row>
    <row r="156" spans="1:26" s="1" customFormat="1">
      <c r="A156" s="168"/>
      <c r="B156" s="110" t="str">
        <f t="shared" ref="B156:B219" si="143">IF(OR(A156&gt;C155+1,A156&gt;5),"ERRO","")</f>
        <v/>
      </c>
      <c r="C156" s="111">
        <f t="shared" ref="C156:C219" si="144">IF(A156=0,C155,A156)</f>
        <v>4</v>
      </c>
      <c r="D156" s="112">
        <f t="shared" ref="D156:D219" si="145">IF(A156=0,D155,IF(A156=1,D155+1,D155))</f>
        <v>1</v>
      </c>
      <c r="E156" s="112">
        <f t="shared" ref="E156:E219" si="146">IF(A156=0,E155,IF(D156&gt;D155,"",IF(E155&lt;&gt;"",IF(A156=2,E155+1,E155),1)))</f>
        <v>5</v>
      </c>
      <c r="F156" s="112">
        <f t="shared" ref="F156:F219" si="147">IF(A156=0,F155,IF(D156&gt;D155,"",IF(E156&lt;&gt;E155,"",IF(F155&lt;&gt;"",IF(A156=3,F155+1,F155),1))))</f>
        <v>2</v>
      </c>
      <c r="G156" s="111">
        <f t="shared" ref="G156:G219" si="148">IF(A156=0,G155,IF(D156&gt;D155,"",IF(E156&lt;&gt;E155,"",IF(F155&lt;&gt;F156,"",IF(G155&lt;&gt;"",IF(A156=4,G155+1,G155),1)))))</f>
        <v>2</v>
      </c>
      <c r="H156" s="111" t="str">
        <f t="shared" ref="H156:H219" si="149">IF(A156=0,H155,IF(D156&gt;D155,"",IF(E156&lt;&gt;E155,"",IF(F155&lt;&gt;F156,"",IF(G156&lt;&gt;G155,"",IF(A156=5,IF(H155="",1,H155+1),""))))))</f>
        <v/>
      </c>
      <c r="I156" s="50"/>
      <c r="J156" s="111">
        <f t="shared" ref="J156:J219" si="150">IF(A156=0,I155,IF(D156&gt;D155,"",IF(E156&lt;&gt;E155,"",IF(F155&lt;&gt;F156,"",IF(G156&lt;&gt;G155,"",IF(H156&lt;&gt;H155,"",IF(A156=6,IF(I155="",1,I155+1),"")))))))</f>
        <v>0</v>
      </c>
      <c r="K156" s="113"/>
      <c r="L156" s="169" t="str">
        <f t="shared" si="142"/>
        <v/>
      </c>
      <c r="M156" s="307" t="s">
        <v>175</v>
      </c>
      <c r="N156" s="164"/>
      <c r="O156" s="170">
        <v>1</v>
      </c>
      <c r="P156" s="171"/>
      <c r="Q156" s="198">
        <f>(3.2+2.4)</f>
        <v>5.6</v>
      </c>
      <c r="R156" s="198"/>
      <c r="S156" s="198">
        <v>2.95</v>
      </c>
      <c r="T156" s="199"/>
      <c r="U156" s="173">
        <f t="shared" ref="U156:U157" si="151">PRODUCT(O156:T156)</f>
        <v>16.52</v>
      </c>
      <c r="W156" s="174"/>
      <c r="X156" s="3"/>
      <c r="Y156" s="231"/>
    </row>
    <row r="157" spans="1:26" s="1" customFormat="1">
      <c r="A157" s="168"/>
      <c r="B157" s="110" t="str">
        <f t="shared" si="143"/>
        <v/>
      </c>
      <c r="C157" s="111">
        <f t="shared" si="144"/>
        <v>4</v>
      </c>
      <c r="D157" s="112">
        <f t="shared" si="145"/>
        <v>1</v>
      </c>
      <c r="E157" s="112">
        <f t="shared" si="146"/>
        <v>5</v>
      </c>
      <c r="F157" s="112">
        <f t="shared" si="147"/>
        <v>2</v>
      </c>
      <c r="G157" s="111">
        <f t="shared" si="148"/>
        <v>2</v>
      </c>
      <c r="H157" s="111" t="str">
        <f t="shared" si="149"/>
        <v/>
      </c>
      <c r="I157" s="50"/>
      <c r="J157" s="111">
        <f t="shared" si="150"/>
        <v>0</v>
      </c>
      <c r="K157" s="113"/>
      <c r="L157" s="169" t="str">
        <f t="shared" si="142"/>
        <v/>
      </c>
      <c r="M157" s="309" t="s">
        <v>68</v>
      </c>
      <c r="N157" s="164"/>
      <c r="O157" s="170">
        <v>-1</v>
      </c>
      <c r="P157" s="171"/>
      <c r="Q157" s="198">
        <v>0.8</v>
      </c>
      <c r="R157" s="198"/>
      <c r="S157" s="198">
        <v>2.7</v>
      </c>
      <c r="T157" s="199"/>
      <c r="U157" s="173">
        <f t="shared" si="151"/>
        <v>-2.16</v>
      </c>
      <c r="W157" s="174"/>
      <c r="X157" s="3"/>
      <c r="Y157" s="231"/>
    </row>
    <row r="158" spans="1:26">
      <c r="A158" s="115"/>
      <c r="B158" s="110" t="str">
        <f t="shared" si="143"/>
        <v/>
      </c>
      <c r="C158" s="111">
        <f t="shared" si="144"/>
        <v>4</v>
      </c>
      <c r="D158" s="112">
        <f t="shared" si="145"/>
        <v>1</v>
      </c>
      <c r="E158" s="112">
        <f t="shared" si="146"/>
        <v>5</v>
      </c>
      <c r="F158" s="112">
        <f t="shared" si="147"/>
        <v>2</v>
      </c>
      <c r="G158" s="111">
        <f t="shared" si="148"/>
        <v>2</v>
      </c>
      <c r="H158" s="111" t="str">
        <f t="shared" si="149"/>
        <v/>
      </c>
      <c r="I158" s="50"/>
      <c r="J158" s="111">
        <f t="shared" si="150"/>
        <v>0</v>
      </c>
      <c r="K158" s="113"/>
      <c r="L158" s="169" t="str">
        <f t="shared" si="142"/>
        <v/>
      </c>
      <c r="M158" s="306" t="s">
        <v>130</v>
      </c>
      <c r="N158" s="128"/>
      <c r="O158" s="129"/>
      <c r="P158" s="130"/>
      <c r="Q158" s="194"/>
      <c r="R158" s="194"/>
      <c r="S158" s="194"/>
      <c r="T158" s="195"/>
      <c r="U158" s="150"/>
      <c r="V158" s="131">
        <f>SUM(U159:U159)</f>
        <v>6.86</v>
      </c>
      <c r="W158" s="133"/>
      <c r="X158" s="147"/>
      <c r="Y158" s="231"/>
    </row>
    <row r="159" spans="1:26" s="1" customFormat="1">
      <c r="A159" s="168"/>
      <c r="B159" s="110" t="str">
        <f t="shared" si="143"/>
        <v/>
      </c>
      <c r="C159" s="111">
        <f t="shared" si="144"/>
        <v>4</v>
      </c>
      <c r="D159" s="112">
        <f t="shared" si="145"/>
        <v>1</v>
      </c>
      <c r="E159" s="112">
        <f t="shared" si="146"/>
        <v>5</v>
      </c>
      <c r="F159" s="112">
        <f t="shared" si="147"/>
        <v>2</v>
      </c>
      <c r="G159" s="111">
        <f t="shared" si="148"/>
        <v>2</v>
      </c>
      <c r="H159" s="111" t="str">
        <f t="shared" si="149"/>
        <v/>
      </c>
      <c r="I159" s="50"/>
      <c r="J159" s="111">
        <f t="shared" si="150"/>
        <v>0</v>
      </c>
      <c r="K159" s="113"/>
      <c r="L159" s="169" t="str">
        <f t="shared" si="142"/>
        <v/>
      </c>
      <c r="M159" s="307" t="s">
        <v>147</v>
      </c>
      <c r="N159" s="164"/>
      <c r="O159" s="170">
        <v>1</v>
      </c>
      <c r="P159" s="171"/>
      <c r="Q159" s="198">
        <v>2.8</v>
      </c>
      <c r="R159" s="198"/>
      <c r="S159" s="198">
        <v>2.4500000000000002</v>
      </c>
      <c r="T159" s="199"/>
      <c r="U159" s="173">
        <f t="shared" ref="U159" si="152">PRODUCT(O159:T159)</f>
        <v>6.86</v>
      </c>
      <c r="W159" s="174"/>
      <c r="X159" s="3"/>
      <c r="Y159" s="231"/>
    </row>
    <row r="160" spans="1:26">
      <c r="A160" s="115"/>
      <c r="B160" s="110" t="str">
        <f t="shared" si="143"/>
        <v/>
      </c>
      <c r="C160" s="111">
        <f t="shared" si="144"/>
        <v>4</v>
      </c>
      <c r="D160" s="112">
        <f t="shared" si="145"/>
        <v>1</v>
      </c>
      <c r="E160" s="112">
        <f t="shared" si="146"/>
        <v>5</v>
      </c>
      <c r="F160" s="112">
        <f t="shared" si="147"/>
        <v>2</v>
      </c>
      <c r="G160" s="111">
        <f t="shared" si="148"/>
        <v>2</v>
      </c>
      <c r="H160" s="111" t="str">
        <f t="shared" si="149"/>
        <v/>
      </c>
      <c r="I160" s="50"/>
      <c r="J160" s="111">
        <f t="shared" si="150"/>
        <v>0</v>
      </c>
      <c r="K160" s="113"/>
      <c r="L160" s="169" t="str">
        <f t="shared" ref="L160:L162" si="153">IF(A160=0,"",IF(AND(D160="",E160="",F160="",G160="",H160=""),"",CONCATENATE(TEXT(D160,0),IF(E160="","",CONCATENATE(".",TEXT(E160,0))),IF(F160="","",CONCATENATE(".",TEXT(F160,0))),IF(G160="","",CONCATENATE(".",TEXT(G160,0))),IF(H160="","",CONCATENATE(".",TEXT(H160,0))),IF(I160="","",CONCATENATE(".",TEXT(I160,0))))))</f>
        <v/>
      </c>
      <c r="M160" s="306" t="s">
        <v>149</v>
      </c>
      <c r="N160" s="128"/>
      <c r="O160" s="129"/>
      <c r="P160" s="130"/>
      <c r="Q160" s="194"/>
      <c r="R160" s="194"/>
      <c r="S160" s="194"/>
      <c r="T160" s="195"/>
      <c r="U160" s="150"/>
      <c r="V160" s="131">
        <f>SUM(U161:U162)</f>
        <v>10.527500000000002</v>
      </c>
      <c r="W160" s="133"/>
      <c r="X160" s="147"/>
      <c r="Y160" s="231"/>
    </row>
    <row r="161" spans="1:26" s="1" customFormat="1">
      <c r="A161" s="168"/>
      <c r="B161" s="110" t="str">
        <f t="shared" si="143"/>
        <v/>
      </c>
      <c r="C161" s="111">
        <f t="shared" si="144"/>
        <v>4</v>
      </c>
      <c r="D161" s="112">
        <f t="shared" si="145"/>
        <v>1</v>
      </c>
      <c r="E161" s="112">
        <f t="shared" si="146"/>
        <v>5</v>
      </c>
      <c r="F161" s="112">
        <f t="shared" si="147"/>
        <v>2</v>
      </c>
      <c r="G161" s="111">
        <f t="shared" si="148"/>
        <v>2</v>
      </c>
      <c r="H161" s="111" t="str">
        <f t="shared" si="149"/>
        <v/>
      </c>
      <c r="I161" s="50"/>
      <c r="J161" s="111">
        <f t="shared" si="150"/>
        <v>0</v>
      </c>
      <c r="K161" s="113"/>
      <c r="L161" s="169" t="str">
        <f t="shared" si="153"/>
        <v/>
      </c>
      <c r="M161" s="307" t="s">
        <v>152</v>
      </c>
      <c r="N161" s="164"/>
      <c r="O161" s="170">
        <v>1</v>
      </c>
      <c r="P161" s="171"/>
      <c r="Q161" s="198">
        <v>4.95</v>
      </c>
      <c r="R161" s="198"/>
      <c r="S161" s="198">
        <v>2.4500000000000002</v>
      </c>
      <c r="T161" s="199"/>
      <c r="U161" s="173">
        <f t="shared" ref="U161:U162" si="154">PRODUCT(O161:T161)</f>
        <v>12.127500000000001</v>
      </c>
      <c r="W161" s="174"/>
      <c r="X161" s="3"/>
      <c r="Y161" s="231"/>
    </row>
    <row r="162" spans="1:26" s="1" customFormat="1">
      <c r="A162" s="168"/>
      <c r="B162" s="110" t="str">
        <f t="shared" si="143"/>
        <v/>
      </c>
      <c r="C162" s="111">
        <f t="shared" si="144"/>
        <v>4</v>
      </c>
      <c r="D162" s="112">
        <f t="shared" si="145"/>
        <v>1</v>
      </c>
      <c r="E162" s="112">
        <f t="shared" si="146"/>
        <v>5</v>
      </c>
      <c r="F162" s="112">
        <f t="shared" si="147"/>
        <v>2</v>
      </c>
      <c r="G162" s="111">
        <f t="shared" si="148"/>
        <v>2</v>
      </c>
      <c r="H162" s="111" t="str">
        <f t="shared" si="149"/>
        <v/>
      </c>
      <c r="I162" s="50"/>
      <c r="J162" s="111">
        <f t="shared" si="150"/>
        <v>0</v>
      </c>
      <c r="K162" s="113"/>
      <c r="L162" s="169" t="str">
        <f t="shared" si="153"/>
        <v/>
      </c>
      <c r="M162" s="309" t="s">
        <v>67</v>
      </c>
      <c r="N162" s="164"/>
      <c r="O162" s="170">
        <v>-1</v>
      </c>
      <c r="P162" s="171"/>
      <c r="Q162" s="198">
        <v>0.8</v>
      </c>
      <c r="R162" s="198"/>
      <c r="S162" s="198">
        <v>2</v>
      </c>
      <c r="T162" s="199"/>
      <c r="U162" s="173">
        <f t="shared" si="154"/>
        <v>-1.6</v>
      </c>
      <c r="W162" s="174"/>
      <c r="X162" s="3"/>
      <c r="Y162" s="231"/>
    </row>
    <row r="163" spans="1:26" s="1" customFormat="1">
      <c r="A163" s="168"/>
      <c r="B163" s="110" t="str">
        <f t="shared" si="143"/>
        <v/>
      </c>
      <c r="C163" s="111">
        <f t="shared" si="144"/>
        <v>4</v>
      </c>
      <c r="D163" s="112">
        <f t="shared" si="145"/>
        <v>1</v>
      </c>
      <c r="E163" s="112">
        <f t="shared" si="146"/>
        <v>5</v>
      </c>
      <c r="F163" s="112">
        <f t="shared" si="147"/>
        <v>2</v>
      </c>
      <c r="G163" s="111">
        <f t="shared" si="148"/>
        <v>2</v>
      </c>
      <c r="H163" s="111" t="str">
        <f t="shared" si="149"/>
        <v/>
      </c>
      <c r="I163" s="50"/>
      <c r="J163" s="111">
        <f t="shared" si="150"/>
        <v>0</v>
      </c>
      <c r="K163" s="113"/>
      <c r="L163" s="169" t="str">
        <f t="shared" ref="L163" si="155">IF(A163=0,"",IF(AND(D163="",E163="",F163="",G163="",H163=""),"",CONCATENATE(TEXT(D163,0),IF(E163="","",CONCATENATE(".",TEXT(E163,0))),IF(F163="","",CONCATENATE(".",TEXT(F163,0))),IF(G163="","",CONCATENATE(".",TEXT(G163,0))),IF(H163="","",CONCATENATE(".",TEXT(H163,0))),IF(I163="","",CONCATENATE(".",TEXT(I163,0))))))</f>
        <v/>
      </c>
      <c r="M163" s="308"/>
      <c r="N163" s="164"/>
      <c r="O163" s="170"/>
      <c r="P163" s="171"/>
      <c r="Q163" s="198"/>
      <c r="R163" s="198"/>
      <c r="S163" s="198"/>
      <c r="T163" s="199"/>
      <c r="U163" s="173"/>
      <c r="V163" s="172"/>
      <c r="W163" s="174"/>
      <c r="X163" s="3"/>
      <c r="Y163" s="231"/>
    </row>
    <row r="164" spans="1:26" ht="56.25">
      <c r="A164" s="115">
        <v>4</v>
      </c>
      <c r="B164" s="110" t="str">
        <f t="shared" si="143"/>
        <v/>
      </c>
      <c r="C164" s="111">
        <f t="shared" si="144"/>
        <v>4</v>
      </c>
      <c r="D164" s="112">
        <f t="shared" si="145"/>
        <v>1</v>
      </c>
      <c r="E164" s="112">
        <f t="shared" si="146"/>
        <v>5</v>
      </c>
      <c r="F164" s="112">
        <f t="shared" si="147"/>
        <v>2</v>
      </c>
      <c r="G164" s="111">
        <f t="shared" si="148"/>
        <v>3</v>
      </c>
      <c r="H164" s="111" t="str">
        <f t="shared" si="149"/>
        <v/>
      </c>
      <c r="I164" s="50"/>
      <c r="J164" s="111" t="str">
        <f t="shared" si="150"/>
        <v/>
      </c>
      <c r="K164" s="113"/>
      <c r="L164" s="169" t="str">
        <f t="shared" ref="L164:L171" si="156">IF(A164=0,"",IF(AND(D164="",E164="",F164="",G164="",H164=""),"",CONCATENATE(TEXT(D164,0),IF(E164="","",CONCATENATE(".",TEXT(E164,0))),IF(F164="","",CONCATENATE(".",TEXT(F164,0))),IF(G164="","",CONCATENATE(".",TEXT(G164,0))),IF(H164="","",CONCATENATE(".",TEXT(H164,0))),IF(I164="","",CONCATENATE(".",TEXT(I164,0))))))</f>
        <v>1.5.2.3</v>
      </c>
      <c r="M164" s="305" t="s">
        <v>176</v>
      </c>
      <c r="N164" s="128" t="s">
        <v>4</v>
      </c>
      <c r="O164" s="129"/>
      <c r="P164" s="130"/>
      <c r="Q164" s="194"/>
      <c r="R164" s="194"/>
      <c r="S164" s="194"/>
      <c r="T164" s="195"/>
      <c r="U164" s="150" t="s">
        <v>22</v>
      </c>
      <c r="V164" s="131"/>
      <c r="W164" s="146">
        <f>ROUNDUP(W165,1)</f>
        <v>10.299999999999999</v>
      </c>
      <c r="X164" s="64"/>
      <c r="Y164" s="231"/>
      <c r="Z164" s="1"/>
    </row>
    <row r="165" spans="1:26">
      <c r="A165" s="115"/>
      <c r="B165" s="110" t="str">
        <f t="shared" si="143"/>
        <v/>
      </c>
      <c r="C165" s="111">
        <f t="shared" si="144"/>
        <v>4</v>
      </c>
      <c r="D165" s="112">
        <f t="shared" si="145"/>
        <v>1</v>
      </c>
      <c r="E165" s="112">
        <f t="shared" si="146"/>
        <v>5</v>
      </c>
      <c r="F165" s="112">
        <f t="shared" si="147"/>
        <v>2</v>
      </c>
      <c r="G165" s="111">
        <f t="shared" si="148"/>
        <v>3</v>
      </c>
      <c r="H165" s="111" t="str">
        <f t="shared" si="149"/>
        <v/>
      </c>
      <c r="I165" s="50"/>
      <c r="J165" s="111">
        <f t="shared" si="150"/>
        <v>0</v>
      </c>
      <c r="K165" s="113"/>
      <c r="L165" s="169" t="str">
        <f t="shared" si="156"/>
        <v/>
      </c>
      <c r="M165" s="305" t="s">
        <v>28</v>
      </c>
      <c r="N165" s="128"/>
      <c r="O165" s="139"/>
      <c r="P165" s="140"/>
      <c r="Q165" s="196"/>
      <c r="R165" s="196"/>
      <c r="S165" s="196"/>
      <c r="T165" s="197"/>
      <c r="U165" s="151" t="s">
        <v>116</v>
      </c>
      <c r="V165" s="152"/>
      <c r="W165" s="153">
        <f>SUM(V166:V168)</f>
        <v>10.239999999999998</v>
      </c>
      <c r="X165" s="147"/>
      <c r="Y165" s="231"/>
    </row>
    <row r="166" spans="1:26">
      <c r="A166" s="115"/>
      <c r="B166" s="110" t="str">
        <f t="shared" si="143"/>
        <v/>
      </c>
      <c r="C166" s="111">
        <f t="shared" si="144"/>
        <v>4</v>
      </c>
      <c r="D166" s="112">
        <f t="shared" si="145"/>
        <v>1</v>
      </c>
      <c r="E166" s="112">
        <f t="shared" si="146"/>
        <v>5</v>
      </c>
      <c r="F166" s="112">
        <f t="shared" si="147"/>
        <v>2</v>
      </c>
      <c r="G166" s="111">
        <f t="shared" si="148"/>
        <v>3</v>
      </c>
      <c r="H166" s="111" t="str">
        <f t="shared" si="149"/>
        <v/>
      </c>
      <c r="I166" s="50"/>
      <c r="J166" s="111">
        <f t="shared" si="150"/>
        <v>0</v>
      </c>
      <c r="K166" s="113"/>
      <c r="L166" s="169" t="str">
        <f t="shared" si="156"/>
        <v/>
      </c>
      <c r="M166" s="306" t="s">
        <v>149</v>
      </c>
      <c r="N166" s="128"/>
      <c r="O166" s="129"/>
      <c r="P166" s="130"/>
      <c r="Q166" s="194"/>
      <c r="R166" s="194"/>
      <c r="S166" s="194"/>
      <c r="T166" s="195"/>
      <c r="U166" s="150"/>
      <c r="V166" s="131">
        <f>SUM(U167:U170)</f>
        <v>10.239999999999998</v>
      </c>
      <c r="W166" s="133"/>
      <c r="X166" s="147"/>
      <c r="Y166" s="231"/>
    </row>
    <row r="167" spans="1:26" s="1" customFormat="1">
      <c r="A167" s="168"/>
      <c r="B167" s="110" t="str">
        <f t="shared" si="143"/>
        <v/>
      </c>
      <c r="C167" s="111">
        <f t="shared" si="144"/>
        <v>4</v>
      </c>
      <c r="D167" s="112">
        <f t="shared" si="145"/>
        <v>1</v>
      </c>
      <c r="E167" s="112">
        <f t="shared" si="146"/>
        <v>5</v>
      </c>
      <c r="F167" s="112">
        <f t="shared" si="147"/>
        <v>2</v>
      </c>
      <c r="G167" s="111">
        <f t="shared" si="148"/>
        <v>3</v>
      </c>
      <c r="H167" s="111" t="str">
        <f t="shared" si="149"/>
        <v/>
      </c>
      <c r="I167" s="50"/>
      <c r="J167" s="111">
        <f t="shared" si="150"/>
        <v>0</v>
      </c>
      <c r="K167" s="113"/>
      <c r="L167" s="169" t="str">
        <f t="shared" ref="L167" si="157">IF(A167=0,"",IF(AND(D167="",E167="",F167="",G167="",H167=""),"",CONCATENATE(TEXT(D167,0),IF(E167="","",CONCATENATE(".",TEXT(E167,0))),IF(F167="","",CONCATENATE(".",TEXT(F167,0))),IF(G167="","",CONCATENATE(".",TEXT(G167,0))),IF(H167="","",CONCATENATE(".",TEXT(H167,0))),IF(I167="","",CONCATENATE(".",TEXT(I167,0))))))</f>
        <v/>
      </c>
      <c r="M167" s="307" t="s">
        <v>167</v>
      </c>
      <c r="N167" s="164"/>
      <c r="O167" s="170">
        <v>1</v>
      </c>
      <c r="P167" s="171"/>
      <c r="Q167" s="198">
        <v>2.4</v>
      </c>
      <c r="R167" s="198"/>
      <c r="S167" s="198">
        <v>2.4</v>
      </c>
      <c r="T167" s="199"/>
      <c r="U167" s="173">
        <f t="shared" ref="U167" si="158">PRODUCT(O167:T167)</f>
        <v>5.76</v>
      </c>
      <c r="W167" s="174"/>
      <c r="X167" s="3"/>
      <c r="Y167" s="231"/>
    </row>
    <row r="168" spans="1:26" s="1" customFormat="1">
      <c r="A168" s="168"/>
      <c r="B168" s="110" t="str">
        <f t="shared" si="143"/>
        <v/>
      </c>
      <c r="C168" s="111">
        <f t="shared" si="144"/>
        <v>4</v>
      </c>
      <c r="D168" s="112">
        <f t="shared" si="145"/>
        <v>1</v>
      </c>
      <c r="E168" s="112">
        <f t="shared" si="146"/>
        <v>5</v>
      </c>
      <c r="F168" s="112">
        <f t="shared" si="147"/>
        <v>2</v>
      </c>
      <c r="G168" s="111">
        <f t="shared" si="148"/>
        <v>3</v>
      </c>
      <c r="H168" s="111" t="str">
        <f t="shared" si="149"/>
        <v/>
      </c>
      <c r="I168" s="50"/>
      <c r="J168" s="111">
        <f t="shared" si="150"/>
        <v>0</v>
      </c>
      <c r="K168" s="113"/>
      <c r="L168" s="169" t="str">
        <f t="shared" si="156"/>
        <v/>
      </c>
      <c r="M168" s="307" t="s">
        <v>167</v>
      </c>
      <c r="N168" s="164"/>
      <c r="O168" s="170">
        <v>1</v>
      </c>
      <c r="P168" s="171"/>
      <c r="Q168" s="198">
        <v>0.55000000000000004</v>
      </c>
      <c r="R168" s="198"/>
      <c r="S168" s="198">
        <v>2.4</v>
      </c>
      <c r="T168" s="199"/>
      <c r="U168" s="173">
        <f t="shared" ref="U168:U169" si="159">PRODUCT(O168:T168)</f>
        <v>1.32</v>
      </c>
      <c r="W168" s="174"/>
      <c r="X168" s="3"/>
      <c r="Y168" s="231"/>
    </row>
    <row r="169" spans="1:26" s="1" customFormat="1">
      <c r="A169" s="168"/>
      <c r="B169" s="110" t="str">
        <f t="shared" si="143"/>
        <v/>
      </c>
      <c r="C169" s="111">
        <f t="shared" si="144"/>
        <v>4</v>
      </c>
      <c r="D169" s="112">
        <f t="shared" si="145"/>
        <v>1</v>
      </c>
      <c r="E169" s="112">
        <f t="shared" si="146"/>
        <v>5</v>
      </c>
      <c r="F169" s="112">
        <f t="shared" si="147"/>
        <v>2</v>
      </c>
      <c r="G169" s="111">
        <f t="shared" si="148"/>
        <v>3</v>
      </c>
      <c r="H169" s="111" t="str">
        <f t="shared" si="149"/>
        <v/>
      </c>
      <c r="I169" s="50"/>
      <c r="J169" s="111">
        <f t="shared" si="150"/>
        <v>0</v>
      </c>
      <c r="K169" s="113"/>
      <c r="L169" s="169" t="str">
        <f t="shared" si="156"/>
        <v/>
      </c>
      <c r="M169" s="307" t="s">
        <v>167</v>
      </c>
      <c r="N169" s="164"/>
      <c r="O169" s="170">
        <v>1</v>
      </c>
      <c r="P169" s="171"/>
      <c r="Q169" s="198">
        <v>2.15</v>
      </c>
      <c r="R169" s="198"/>
      <c r="S169" s="198">
        <v>2.4</v>
      </c>
      <c r="T169" s="199"/>
      <c r="U169" s="173">
        <f t="shared" si="159"/>
        <v>5.1599999999999993</v>
      </c>
      <c r="W169" s="174"/>
      <c r="X169" s="3"/>
      <c r="Y169" s="231"/>
    </row>
    <row r="170" spans="1:26" s="1" customFormat="1">
      <c r="A170" s="168"/>
      <c r="B170" s="110" t="str">
        <f t="shared" si="143"/>
        <v/>
      </c>
      <c r="C170" s="111">
        <f t="shared" si="144"/>
        <v>4</v>
      </c>
      <c r="D170" s="112">
        <f t="shared" si="145"/>
        <v>1</v>
      </c>
      <c r="E170" s="112">
        <f t="shared" si="146"/>
        <v>5</v>
      </c>
      <c r="F170" s="112">
        <f t="shared" si="147"/>
        <v>2</v>
      </c>
      <c r="G170" s="111">
        <f t="shared" si="148"/>
        <v>3</v>
      </c>
      <c r="H170" s="111" t="str">
        <f t="shared" si="149"/>
        <v/>
      </c>
      <c r="I170" s="50"/>
      <c r="J170" s="111">
        <f t="shared" si="150"/>
        <v>0</v>
      </c>
      <c r="K170" s="113"/>
      <c r="L170" s="169" t="str">
        <f t="shared" ref="L170" si="160">IF(A170=0,"",IF(AND(D170="",E170="",F170="",G170="",H170=""),"",CONCATENATE(TEXT(D170,0),IF(E170="","",CONCATENATE(".",TEXT(E170,0))),IF(F170="","",CONCATENATE(".",TEXT(F170,0))),IF(G170="","",CONCATENATE(".",TEXT(G170,0))),IF(H170="","",CONCATENATE(".",TEXT(H170,0))),IF(I170="","",CONCATENATE(".",TEXT(I170,0))))))</f>
        <v/>
      </c>
      <c r="M170" s="309" t="s">
        <v>69</v>
      </c>
      <c r="N170" s="164"/>
      <c r="O170" s="170">
        <v>-1</v>
      </c>
      <c r="P170" s="171"/>
      <c r="Q170" s="198">
        <v>1</v>
      </c>
      <c r="R170" s="198"/>
      <c r="S170" s="198">
        <v>2</v>
      </c>
      <c r="T170" s="199"/>
      <c r="U170" s="173">
        <f t="shared" ref="U170" si="161">PRODUCT(O170:T170)</f>
        <v>-2</v>
      </c>
      <c r="W170" s="174"/>
      <c r="X170" s="3"/>
      <c r="Y170" s="231"/>
    </row>
    <row r="171" spans="1:26" s="1" customFormat="1">
      <c r="A171" s="168"/>
      <c r="B171" s="110" t="str">
        <f t="shared" si="143"/>
        <v/>
      </c>
      <c r="C171" s="111">
        <f t="shared" si="144"/>
        <v>4</v>
      </c>
      <c r="D171" s="112">
        <f t="shared" si="145"/>
        <v>1</v>
      </c>
      <c r="E171" s="112">
        <f t="shared" si="146"/>
        <v>5</v>
      </c>
      <c r="F171" s="112">
        <f t="shared" si="147"/>
        <v>2</v>
      </c>
      <c r="G171" s="111">
        <f t="shared" si="148"/>
        <v>3</v>
      </c>
      <c r="H171" s="111" t="str">
        <f t="shared" si="149"/>
        <v/>
      </c>
      <c r="I171" s="50"/>
      <c r="J171" s="111">
        <f t="shared" si="150"/>
        <v>0</v>
      </c>
      <c r="K171" s="113"/>
      <c r="L171" s="169" t="str">
        <f t="shared" si="156"/>
        <v/>
      </c>
      <c r="M171" s="308"/>
      <c r="N171" s="164"/>
      <c r="O171" s="170"/>
      <c r="P171" s="171"/>
      <c r="Q171" s="198"/>
      <c r="R171" s="198"/>
      <c r="S171" s="198"/>
      <c r="T171" s="199"/>
      <c r="U171" s="173"/>
      <c r="V171" s="172"/>
      <c r="W171" s="174"/>
      <c r="X171" s="3"/>
      <c r="Y171" s="231"/>
    </row>
    <row r="172" spans="1:26" ht="90">
      <c r="A172" s="115">
        <v>4</v>
      </c>
      <c r="B172" s="110" t="str">
        <f t="shared" si="143"/>
        <v/>
      </c>
      <c r="C172" s="111">
        <f t="shared" si="144"/>
        <v>4</v>
      </c>
      <c r="D172" s="112">
        <f t="shared" si="145"/>
        <v>1</v>
      </c>
      <c r="E172" s="112">
        <f t="shared" si="146"/>
        <v>5</v>
      </c>
      <c r="F172" s="112">
        <f t="shared" si="147"/>
        <v>2</v>
      </c>
      <c r="G172" s="111">
        <f t="shared" si="148"/>
        <v>4</v>
      </c>
      <c r="H172" s="111" t="str">
        <f t="shared" si="149"/>
        <v/>
      </c>
      <c r="I172" s="50"/>
      <c r="J172" s="111" t="str">
        <f t="shared" si="150"/>
        <v/>
      </c>
      <c r="K172" s="113"/>
      <c r="L172" s="169" t="str">
        <f t="shared" ref="L172:L179" si="162">IF(A172=0,"",IF(AND(D172="",E172="",F172="",G172="",H172=""),"",CONCATENATE(TEXT(D172,0),IF(E172="","",CONCATENATE(".",TEXT(E172,0))),IF(F172="","",CONCATENATE(".",TEXT(F172,0))),IF(G172="","",CONCATENATE(".",TEXT(G172,0))),IF(H172="","",CONCATENATE(".",TEXT(H172,0))),IF(I172="","",CONCATENATE(".",TEXT(I172,0))))))</f>
        <v>1.5.2.4</v>
      </c>
      <c r="M172" s="305" t="s">
        <v>177</v>
      </c>
      <c r="N172" s="128" t="s">
        <v>4</v>
      </c>
      <c r="O172" s="129"/>
      <c r="P172" s="130"/>
      <c r="Q172" s="194"/>
      <c r="R172" s="194"/>
      <c r="S172" s="194"/>
      <c r="T172" s="195"/>
      <c r="U172" s="150" t="s">
        <v>22</v>
      </c>
      <c r="V172" s="131"/>
      <c r="W172" s="178">
        <f>_xlfn.CEILING.MATH(W173,0.5)</f>
        <v>9</v>
      </c>
      <c r="X172" s="64"/>
      <c r="Y172" s="231"/>
      <c r="Z172" s="1"/>
    </row>
    <row r="173" spans="1:26">
      <c r="A173" s="115"/>
      <c r="B173" s="110" t="str">
        <f t="shared" si="143"/>
        <v/>
      </c>
      <c r="C173" s="111">
        <f t="shared" si="144"/>
        <v>4</v>
      </c>
      <c r="D173" s="112">
        <f t="shared" si="145"/>
        <v>1</v>
      </c>
      <c r="E173" s="112">
        <f t="shared" si="146"/>
        <v>5</v>
      </c>
      <c r="F173" s="112">
        <f t="shared" si="147"/>
        <v>2</v>
      </c>
      <c r="G173" s="111">
        <f t="shared" si="148"/>
        <v>4</v>
      </c>
      <c r="H173" s="111" t="str">
        <f t="shared" si="149"/>
        <v/>
      </c>
      <c r="I173" s="50"/>
      <c r="J173" s="111">
        <f t="shared" si="150"/>
        <v>0</v>
      </c>
      <c r="K173" s="113"/>
      <c r="L173" s="169" t="str">
        <f t="shared" si="162"/>
        <v/>
      </c>
      <c r="M173" s="305" t="s">
        <v>28</v>
      </c>
      <c r="N173" s="128"/>
      <c r="O173" s="139"/>
      <c r="P173" s="140"/>
      <c r="Q173" s="196"/>
      <c r="R173" s="196"/>
      <c r="S173" s="196"/>
      <c r="T173" s="197"/>
      <c r="U173" s="151" t="s">
        <v>116</v>
      </c>
      <c r="V173" s="152"/>
      <c r="W173" s="153">
        <f>SUM(V174:V178)</f>
        <v>8.5850000000000009</v>
      </c>
      <c r="X173" s="147"/>
      <c r="Y173" s="231"/>
    </row>
    <row r="174" spans="1:26">
      <c r="A174" s="115"/>
      <c r="B174" s="110" t="str">
        <f t="shared" si="143"/>
        <v/>
      </c>
      <c r="C174" s="111">
        <f t="shared" si="144"/>
        <v>4</v>
      </c>
      <c r="D174" s="112">
        <f t="shared" si="145"/>
        <v>1</v>
      </c>
      <c r="E174" s="112">
        <f t="shared" si="146"/>
        <v>5</v>
      </c>
      <c r="F174" s="112">
        <f t="shared" si="147"/>
        <v>2</v>
      </c>
      <c r="G174" s="111">
        <f t="shared" si="148"/>
        <v>4</v>
      </c>
      <c r="H174" s="111" t="str">
        <f t="shared" si="149"/>
        <v/>
      </c>
      <c r="I174" s="50"/>
      <c r="J174" s="111">
        <f t="shared" si="150"/>
        <v>0</v>
      </c>
      <c r="K174" s="113"/>
      <c r="L174" s="169" t="str">
        <f t="shared" ref="L174:L176" si="163">IF(A174=0,"",IF(AND(D174="",E174="",F174="",G174="",H174=""),"",CONCATENATE(TEXT(D174,0),IF(E174="","",CONCATENATE(".",TEXT(E174,0))),IF(F174="","",CONCATENATE(".",TEXT(F174,0))),IF(G174="","",CONCATENATE(".",TEXT(G174,0))),IF(H174="","",CONCATENATE(".",TEXT(H174,0))),IF(I174="","",CONCATENATE(".",TEXT(I174,0))))))</f>
        <v/>
      </c>
      <c r="M174" s="306" t="s">
        <v>130</v>
      </c>
      <c r="N174" s="128"/>
      <c r="O174" s="129"/>
      <c r="P174" s="130"/>
      <c r="Q174" s="194"/>
      <c r="R174" s="194"/>
      <c r="S174" s="194"/>
      <c r="T174" s="195"/>
      <c r="U174" s="150"/>
      <c r="V174" s="131">
        <f>SUM(U175:U176)</f>
        <v>3.5450000000000004</v>
      </c>
      <c r="W174" s="133"/>
      <c r="X174" s="147"/>
      <c r="Y174" s="231"/>
    </row>
    <row r="175" spans="1:26" s="1" customFormat="1">
      <c r="A175" s="168"/>
      <c r="B175" s="110" t="str">
        <f t="shared" si="143"/>
        <v/>
      </c>
      <c r="C175" s="111">
        <f t="shared" si="144"/>
        <v>4</v>
      </c>
      <c r="D175" s="112">
        <f t="shared" si="145"/>
        <v>1</v>
      </c>
      <c r="E175" s="112">
        <f t="shared" si="146"/>
        <v>5</v>
      </c>
      <c r="F175" s="112">
        <f t="shared" si="147"/>
        <v>2</v>
      </c>
      <c r="G175" s="111">
        <f t="shared" si="148"/>
        <v>4</v>
      </c>
      <c r="H175" s="111" t="str">
        <f t="shared" si="149"/>
        <v/>
      </c>
      <c r="I175" s="50"/>
      <c r="J175" s="111">
        <f t="shared" si="150"/>
        <v>0</v>
      </c>
      <c r="K175" s="113"/>
      <c r="L175" s="169" t="str">
        <f t="shared" si="163"/>
        <v/>
      </c>
      <c r="M175" s="307" t="s">
        <v>178</v>
      </c>
      <c r="N175" s="164"/>
      <c r="O175" s="170">
        <v>1</v>
      </c>
      <c r="P175" s="171"/>
      <c r="Q175" s="198">
        <v>2.1</v>
      </c>
      <c r="R175" s="198"/>
      <c r="S175" s="198">
        <v>2.4500000000000002</v>
      </c>
      <c r="T175" s="199"/>
      <c r="U175" s="173">
        <f t="shared" ref="U175:U176" si="164">PRODUCT(O175:T175)</f>
        <v>5.1450000000000005</v>
      </c>
      <c r="W175" s="174"/>
      <c r="X175" s="3"/>
      <c r="Y175" s="231"/>
    </row>
    <row r="176" spans="1:26" s="1" customFormat="1">
      <c r="A176" s="168"/>
      <c r="B176" s="110" t="str">
        <f t="shared" si="143"/>
        <v/>
      </c>
      <c r="C176" s="111">
        <f t="shared" si="144"/>
        <v>4</v>
      </c>
      <c r="D176" s="112">
        <f t="shared" si="145"/>
        <v>1</v>
      </c>
      <c r="E176" s="112">
        <f t="shared" si="146"/>
        <v>5</v>
      </c>
      <c r="F176" s="112">
        <f t="shared" si="147"/>
        <v>2</v>
      </c>
      <c r="G176" s="111">
        <f t="shared" si="148"/>
        <v>4</v>
      </c>
      <c r="H176" s="111" t="str">
        <f t="shared" si="149"/>
        <v/>
      </c>
      <c r="I176" s="50"/>
      <c r="J176" s="111">
        <f t="shared" si="150"/>
        <v>0</v>
      </c>
      <c r="K176" s="113"/>
      <c r="L176" s="169" t="str">
        <f t="shared" si="163"/>
        <v/>
      </c>
      <c r="M176" s="309" t="s">
        <v>70</v>
      </c>
      <c r="N176" s="164"/>
      <c r="O176" s="170">
        <v>-1</v>
      </c>
      <c r="P176" s="171"/>
      <c r="Q176" s="198">
        <v>0.8</v>
      </c>
      <c r="R176" s="198"/>
      <c r="S176" s="198">
        <v>2</v>
      </c>
      <c r="T176" s="199"/>
      <c r="U176" s="173">
        <f t="shared" si="164"/>
        <v>-1.6</v>
      </c>
      <c r="W176" s="174"/>
      <c r="X176" s="3"/>
      <c r="Y176" s="231"/>
    </row>
    <row r="177" spans="1:26">
      <c r="A177" s="115"/>
      <c r="B177" s="110" t="str">
        <f t="shared" si="143"/>
        <v/>
      </c>
      <c r="C177" s="111">
        <f t="shared" si="144"/>
        <v>4</v>
      </c>
      <c r="D177" s="112">
        <f t="shared" si="145"/>
        <v>1</v>
      </c>
      <c r="E177" s="112">
        <f t="shared" si="146"/>
        <v>5</v>
      </c>
      <c r="F177" s="112">
        <f t="shared" si="147"/>
        <v>2</v>
      </c>
      <c r="G177" s="111">
        <f t="shared" si="148"/>
        <v>4</v>
      </c>
      <c r="H177" s="111" t="str">
        <f t="shared" si="149"/>
        <v/>
      </c>
      <c r="I177" s="50"/>
      <c r="J177" s="111">
        <f t="shared" si="150"/>
        <v>0</v>
      </c>
      <c r="K177" s="113"/>
      <c r="L177" s="169" t="str">
        <f t="shared" si="162"/>
        <v/>
      </c>
      <c r="M177" s="306" t="s">
        <v>149</v>
      </c>
      <c r="N177" s="128"/>
      <c r="O177" s="129"/>
      <c r="P177" s="130"/>
      <c r="Q177" s="194"/>
      <c r="R177" s="194"/>
      <c r="S177" s="194"/>
      <c r="T177" s="195"/>
      <c r="U177" s="150"/>
      <c r="V177" s="131">
        <f>SUM(U178:U178)</f>
        <v>5.04</v>
      </c>
      <c r="W177" s="133"/>
      <c r="X177" s="147"/>
      <c r="Y177" s="231"/>
    </row>
    <row r="178" spans="1:26" s="1" customFormat="1">
      <c r="A178" s="168"/>
      <c r="B178" s="110" t="str">
        <f t="shared" si="143"/>
        <v/>
      </c>
      <c r="C178" s="111">
        <f t="shared" si="144"/>
        <v>4</v>
      </c>
      <c r="D178" s="112">
        <f t="shared" si="145"/>
        <v>1</v>
      </c>
      <c r="E178" s="112">
        <f t="shared" si="146"/>
        <v>5</v>
      </c>
      <c r="F178" s="112">
        <f t="shared" si="147"/>
        <v>2</v>
      </c>
      <c r="G178" s="111">
        <f t="shared" si="148"/>
        <v>4</v>
      </c>
      <c r="H178" s="111" t="str">
        <f t="shared" si="149"/>
        <v/>
      </c>
      <c r="I178" s="50"/>
      <c r="J178" s="111">
        <f t="shared" si="150"/>
        <v>0</v>
      </c>
      <c r="K178" s="113"/>
      <c r="L178" s="169" t="str">
        <f t="shared" si="162"/>
        <v/>
      </c>
      <c r="M178" s="307" t="s">
        <v>167</v>
      </c>
      <c r="N178" s="164"/>
      <c r="O178" s="170">
        <v>1</v>
      </c>
      <c r="P178" s="171"/>
      <c r="Q178" s="198">
        <v>2.1</v>
      </c>
      <c r="R178" s="198"/>
      <c r="S178" s="198">
        <v>2.4</v>
      </c>
      <c r="T178" s="199"/>
      <c r="U178" s="173">
        <f t="shared" ref="U178" si="165">PRODUCT(O178:T178)</f>
        <v>5.04</v>
      </c>
      <c r="W178" s="174"/>
      <c r="X178" s="3"/>
      <c r="Y178" s="231"/>
    </row>
    <row r="179" spans="1:26" s="1" customFormat="1">
      <c r="A179" s="168"/>
      <c r="B179" s="110" t="str">
        <f t="shared" si="143"/>
        <v/>
      </c>
      <c r="C179" s="111">
        <f t="shared" si="144"/>
        <v>4</v>
      </c>
      <c r="D179" s="112">
        <f t="shared" si="145"/>
        <v>1</v>
      </c>
      <c r="E179" s="112">
        <f t="shared" si="146"/>
        <v>5</v>
      </c>
      <c r="F179" s="112">
        <f t="shared" si="147"/>
        <v>2</v>
      </c>
      <c r="G179" s="111">
        <f t="shared" si="148"/>
        <v>4</v>
      </c>
      <c r="H179" s="111" t="str">
        <f t="shared" si="149"/>
        <v/>
      </c>
      <c r="I179" s="50"/>
      <c r="J179" s="111">
        <f t="shared" si="150"/>
        <v>0</v>
      </c>
      <c r="K179" s="113"/>
      <c r="L179" s="169" t="str">
        <f t="shared" si="162"/>
        <v/>
      </c>
      <c r="M179" s="308"/>
      <c r="N179" s="164"/>
      <c r="O179" s="170"/>
      <c r="P179" s="171"/>
      <c r="Q179" s="198"/>
      <c r="R179" s="198"/>
      <c r="S179" s="198"/>
      <c r="T179" s="199"/>
      <c r="U179" s="173"/>
      <c r="V179" s="172"/>
      <c r="W179" s="174"/>
      <c r="X179" s="3"/>
      <c r="Y179" s="231"/>
    </row>
    <row r="180" spans="1:26" ht="78.75">
      <c r="A180" s="115">
        <v>4</v>
      </c>
      <c r="B180" s="110" t="str">
        <f t="shared" si="143"/>
        <v/>
      </c>
      <c r="C180" s="111">
        <f t="shared" si="144"/>
        <v>4</v>
      </c>
      <c r="D180" s="112">
        <f t="shared" si="145"/>
        <v>1</v>
      </c>
      <c r="E180" s="112">
        <f t="shared" si="146"/>
        <v>5</v>
      </c>
      <c r="F180" s="112">
        <f t="shared" si="147"/>
        <v>2</v>
      </c>
      <c r="G180" s="111">
        <f t="shared" si="148"/>
        <v>5</v>
      </c>
      <c r="H180" s="111" t="str">
        <f t="shared" si="149"/>
        <v/>
      </c>
      <c r="I180" s="50"/>
      <c r="J180" s="111" t="str">
        <f t="shared" si="150"/>
        <v/>
      </c>
      <c r="K180" s="113"/>
      <c r="L180" s="169" t="str">
        <f t="shared" ref="L180:L184" si="166">IF(A180=0,"",IF(AND(D180="",E180="",F180="",G180="",H180=""),"",CONCATENATE(TEXT(D180,0),IF(E180="","",CONCATENATE(".",TEXT(E180,0))),IF(F180="","",CONCATENATE(".",TEXT(F180,0))),IF(G180="","",CONCATENATE(".",TEXT(G180,0))),IF(H180="","",CONCATENATE(".",TEXT(H180,0))),IF(I180="","",CONCATENATE(".",TEXT(I180,0))))))</f>
        <v>1.5.2.5</v>
      </c>
      <c r="M180" s="305" t="s">
        <v>179</v>
      </c>
      <c r="N180" s="128" t="s">
        <v>4</v>
      </c>
      <c r="O180" s="129"/>
      <c r="P180" s="130"/>
      <c r="Q180" s="194"/>
      <c r="R180" s="194"/>
      <c r="S180" s="194"/>
      <c r="T180" s="195"/>
      <c r="U180" s="150" t="s">
        <v>22</v>
      </c>
      <c r="V180" s="131"/>
      <c r="W180" s="178">
        <f>_xlfn.CEILING.MATH(W181,0.5)</f>
        <v>4</v>
      </c>
      <c r="X180" s="64"/>
      <c r="Y180" s="231"/>
      <c r="Z180" s="1"/>
    </row>
    <row r="181" spans="1:26">
      <c r="A181" s="115"/>
      <c r="B181" s="110" t="str">
        <f t="shared" si="143"/>
        <v/>
      </c>
      <c r="C181" s="111">
        <f t="shared" si="144"/>
        <v>4</v>
      </c>
      <c r="D181" s="112">
        <f t="shared" si="145"/>
        <v>1</v>
      </c>
      <c r="E181" s="112">
        <f t="shared" si="146"/>
        <v>5</v>
      </c>
      <c r="F181" s="112">
        <f t="shared" si="147"/>
        <v>2</v>
      </c>
      <c r="G181" s="111">
        <f t="shared" si="148"/>
        <v>5</v>
      </c>
      <c r="H181" s="111" t="str">
        <f t="shared" si="149"/>
        <v/>
      </c>
      <c r="I181" s="50"/>
      <c r="J181" s="111">
        <f t="shared" si="150"/>
        <v>0</v>
      </c>
      <c r="K181" s="113"/>
      <c r="L181" s="169" t="str">
        <f t="shared" si="166"/>
        <v/>
      </c>
      <c r="M181" s="305" t="s">
        <v>28</v>
      </c>
      <c r="N181" s="128"/>
      <c r="O181" s="139"/>
      <c r="P181" s="140"/>
      <c r="Q181" s="196"/>
      <c r="R181" s="196"/>
      <c r="S181" s="196"/>
      <c r="T181" s="197"/>
      <c r="U181" s="151" t="s">
        <v>116</v>
      </c>
      <c r="V181" s="152"/>
      <c r="W181" s="153">
        <f>SUM(V182:V183)</f>
        <v>3.74</v>
      </c>
      <c r="X181" s="147"/>
      <c r="Y181" s="231"/>
    </row>
    <row r="182" spans="1:26">
      <c r="A182" s="115"/>
      <c r="B182" s="110" t="str">
        <f t="shared" si="143"/>
        <v/>
      </c>
      <c r="C182" s="111">
        <f t="shared" si="144"/>
        <v>4</v>
      </c>
      <c r="D182" s="112">
        <f t="shared" si="145"/>
        <v>1</v>
      </c>
      <c r="E182" s="112">
        <f t="shared" si="146"/>
        <v>5</v>
      </c>
      <c r="F182" s="112">
        <f t="shared" si="147"/>
        <v>2</v>
      </c>
      <c r="G182" s="111">
        <f t="shared" si="148"/>
        <v>5</v>
      </c>
      <c r="H182" s="111" t="str">
        <f t="shared" si="149"/>
        <v/>
      </c>
      <c r="I182" s="50"/>
      <c r="J182" s="111">
        <f t="shared" si="150"/>
        <v>0</v>
      </c>
      <c r="K182" s="113"/>
      <c r="L182" s="169" t="str">
        <f t="shared" si="166"/>
        <v/>
      </c>
      <c r="M182" s="306" t="s">
        <v>149</v>
      </c>
      <c r="N182" s="128"/>
      <c r="O182" s="129"/>
      <c r="P182" s="130"/>
      <c r="Q182" s="194"/>
      <c r="R182" s="194"/>
      <c r="S182" s="194"/>
      <c r="T182" s="195"/>
      <c r="U182" s="150"/>
      <c r="V182" s="131">
        <f>SUM(U183:U183)</f>
        <v>3.74</v>
      </c>
      <c r="W182" s="133"/>
      <c r="X182" s="147"/>
      <c r="Y182" s="231"/>
    </row>
    <row r="183" spans="1:26" s="1" customFormat="1">
      <c r="A183" s="168"/>
      <c r="B183" s="110" t="str">
        <f t="shared" si="143"/>
        <v/>
      </c>
      <c r="C183" s="111">
        <f t="shared" si="144"/>
        <v>4</v>
      </c>
      <c r="D183" s="112">
        <f t="shared" si="145"/>
        <v>1</v>
      </c>
      <c r="E183" s="112">
        <f t="shared" si="146"/>
        <v>5</v>
      </c>
      <c r="F183" s="112">
        <f t="shared" si="147"/>
        <v>2</v>
      </c>
      <c r="G183" s="111">
        <f t="shared" si="148"/>
        <v>5</v>
      </c>
      <c r="H183" s="111" t="str">
        <f t="shared" si="149"/>
        <v/>
      </c>
      <c r="I183" s="50"/>
      <c r="J183" s="111">
        <f t="shared" si="150"/>
        <v>0</v>
      </c>
      <c r="K183" s="113"/>
      <c r="L183" s="169" t="str">
        <f t="shared" si="166"/>
        <v/>
      </c>
      <c r="M183" s="307" t="s">
        <v>167</v>
      </c>
      <c r="N183" s="164"/>
      <c r="O183" s="170">
        <v>1</v>
      </c>
      <c r="P183" s="171"/>
      <c r="Q183" s="198">
        <v>1.7</v>
      </c>
      <c r="R183" s="198"/>
      <c r="S183" s="198">
        <v>2.2000000000000002</v>
      </c>
      <c r="T183" s="199"/>
      <c r="U183" s="173">
        <f t="shared" ref="U183" si="167">PRODUCT(O183:T183)</f>
        <v>3.74</v>
      </c>
      <c r="W183" s="174"/>
      <c r="X183" s="3"/>
      <c r="Y183" s="231"/>
    </row>
    <row r="184" spans="1:26" s="1" customFormat="1">
      <c r="A184" s="168"/>
      <c r="B184" s="110" t="str">
        <f t="shared" si="143"/>
        <v/>
      </c>
      <c r="C184" s="111">
        <f t="shared" si="144"/>
        <v>4</v>
      </c>
      <c r="D184" s="112">
        <f t="shared" si="145"/>
        <v>1</v>
      </c>
      <c r="E184" s="112">
        <f t="shared" si="146"/>
        <v>5</v>
      </c>
      <c r="F184" s="112">
        <f t="shared" si="147"/>
        <v>2</v>
      </c>
      <c r="G184" s="111">
        <f t="shared" si="148"/>
        <v>5</v>
      </c>
      <c r="H184" s="111" t="str">
        <f t="shared" si="149"/>
        <v/>
      </c>
      <c r="I184" s="50"/>
      <c r="J184" s="111">
        <f t="shared" si="150"/>
        <v>0</v>
      </c>
      <c r="K184" s="113"/>
      <c r="L184" s="169" t="str">
        <f t="shared" si="166"/>
        <v/>
      </c>
      <c r="M184" s="308"/>
      <c r="N184" s="164"/>
      <c r="O184" s="170"/>
      <c r="P184" s="171"/>
      <c r="Q184" s="198"/>
      <c r="R184" s="198"/>
      <c r="S184" s="198"/>
      <c r="T184" s="199"/>
      <c r="U184" s="173"/>
      <c r="V184" s="172"/>
      <c r="W184" s="174"/>
      <c r="X184" s="3"/>
      <c r="Y184" s="231"/>
    </row>
    <row r="185" spans="1:26" ht="67.5">
      <c r="A185" s="115">
        <v>4</v>
      </c>
      <c r="B185" s="110" t="str">
        <f t="shared" si="143"/>
        <v/>
      </c>
      <c r="C185" s="111">
        <f t="shared" si="144"/>
        <v>4</v>
      </c>
      <c r="D185" s="112">
        <f t="shared" si="145"/>
        <v>1</v>
      </c>
      <c r="E185" s="112">
        <f t="shared" si="146"/>
        <v>5</v>
      </c>
      <c r="F185" s="112">
        <f t="shared" si="147"/>
        <v>2</v>
      </c>
      <c r="G185" s="111">
        <f t="shared" si="148"/>
        <v>6</v>
      </c>
      <c r="H185" s="111" t="str">
        <f t="shared" si="149"/>
        <v/>
      </c>
      <c r="I185" s="50"/>
      <c r="J185" s="111" t="str">
        <f t="shared" si="150"/>
        <v/>
      </c>
      <c r="K185" s="113"/>
      <c r="L185" s="169" t="str">
        <f t="shared" ref="L185:L189" si="168">IF(A185=0,"",IF(AND(D185="",E185="",F185="",G185="",H185=""),"",CONCATENATE(TEXT(D185,0),IF(E185="","",CONCATENATE(".",TEXT(E185,0))),IF(F185="","",CONCATENATE(".",TEXT(F185,0))),IF(G185="","",CONCATENATE(".",TEXT(G185,0))),IF(H185="","",CONCATENATE(".",TEXT(H185,0))),IF(I185="","",CONCATENATE(".",TEXT(I185,0))))))</f>
        <v>1.5.2.6</v>
      </c>
      <c r="M185" s="305" t="s">
        <v>180</v>
      </c>
      <c r="N185" s="128" t="s">
        <v>4</v>
      </c>
      <c r="O185" s="129"/>
      <c r="P185" s="130"/>
      <c r="Q185" s="194"/>
      <c r="R185" s="194"/>
      <c r="S185" s="194"/>
      <c r="T185" s="195"/>
      <c r="U185" s="150" t="s">
        <v>22</v>
      </c>
      <c r="V185" s="131"/>
      <c r="W185" s="178">
        <f>_xlfn.CEILING.MATH(W186,0.5)</f>
        <v>2.5</v>
      </c>
      <c r="X185" s="64"/>
      <c r="Y185" s="231"/>
      <c r="Z185" s="1"/>
    </row>
    <row r="186" spans="1:26">
      <c r="A186" s="115"/>
      <c r="B186" s="110" t="str">
        <f t="shared" si="143"/>
        <v/>
      </c>
      <c r="C186" s="111">
        <f t="shared" si="144"/>
        <v>4</v>
      </c>
      <c r="D186" s="112">
        <f t="shared" si="145"/>
        <v>1</v>
      </c>
      <c r="E186" s="112">
        <f t="shared" si="146"/>
        <v>5</v>
      </c>
      <c r="F186" s="112">
        <f t="shared" si="147"/>
        <v>2</v>
      </c>
      <c r="G186" s="111">
        <f t="shared" si="148"/>
        <v>6</v>
      </c>
      <c r="H186" s="111" t="str">
        <f t="shared" si="149"/>
        <v/>
      </c>
      <c r="I186" s="50"/>
      <c r="J186" s="111">
        <f t="shared" si="150"/>
        <v>0</v>
      </c>
      <c r="K186" s="113"/>
      <c r="L186" s="169" t="str">
        <f t="shared" si="168"/>
        <v/>
      </c>
      <c r="M186" s="305" t="s">
        <v>28</v>
      </c>
      <c r="N186" s="128"/>
      <c r="O186" s="139"/>
      <c r="P186" s="140"/>
      <c r="Q186" s="196"/>
      <c r="R186" s="196"/>
      <c r="S186" s="196"/>
      <c r="T186" s="197"/>
      <c r="U186" s="151" t="s">
        <v>116</v>
      </c>
      <c r="V186" s="152"/>
      <c r="W186" s="153">
        <f>SUM(V187:V188)</f>
        <v>2.4</v>
      </c>
      <c r="X186" s="147"/>
      <c r="Y186" s="231"/>
    </row>
    <row r="187" spans="1:26">
      <c r="A187" s="115"/>
      <c r="B187" s="110" t="str">
        <f t="shared" si="143"/>
        <v/>
      </c>
      <c r="C187" s="111">
        <f t="shared" si="144"/>
        <v>4</v>
      </c>
      <c r="D187" s="112">
        <f t="shared" si="145"/>
        <v>1</v>
      </c>
      <c r="E187" s="112">
        <f t="shared" si="146"/>
        <v>5</v>
      </c>
      <c r="F187" s="112">
        <f t="shared" si="147"/>
        <v>2</v>
      </c>
      <c r="G187" s="111">
        <f t="shared" si="148"/>
        <v>6</v>
      </c>
      <c r="H187" s="111" t="str">
        <f t="shared" si="149"/>
        <v/>
      </c>
      <c r="I187" s="50"/>
      <c r="J187" s="111">
        <f t="shared" si="150"/>
        <v>0</v>
      </c>
      <c r="K187" s="113"/>
      <c r="L187" s="169" t="str">
        <f t="shared" si="168"/>
        <v/>
      </c>
      <c r="M187" s="306" t="s">
        <v>149</v>
      </c>
      <c r="N187" s="128"/>
      <c r="O187" s="129"/>
      <c r="P187" s="130"/>
      <c r="Q187" s="194"/>
      <c r="R187" s="194"/>
      <c r="S187" s="194"/>
      <c r="T187" s="195"/>
      <c r="U187" s="150"/>
      <c r="V187" s="131">
        <f>SUM(U188:U188)</f>
        <v>2.4</v>
      </c>
      <c r="W187" s="133"/>
      <c r="X187" s="147"/>
      <c r="Y187" s="231"/>
    </row>
    <row r="188" spans="1:26" s="1" customFormat="1">
      <c r="A188" s="168"/>
      <c r="B188" s="110" t="str">
        <f t="shared" si="143"/>
        <v/>
      </c>
      <c r="C188" s="111">
        <f t="shared" si="144"/>
        <v>4</v>
      </c>
      <c r="D188" s="112">
        <f t="shared" si="145"/>
        <v>1</v>
      </c>
      <c r="E188" s="112">
        <f t="shared" si="146"/>
        <v>5</v>
      </c>
      <c r="F188" s="112">
        <f t="shared" si="147"/>
        <v>2</v>
      </c>
      <c r="G188" s="111">
        <f t="shared" si="148"/>
        <v>6</v>
      </c>
      <c r="H188" s="111" t="str">
        <f t="shared" si="149"/>
        <v/>
      </c>
      <c r="I188" s="50"/>
      <c r="J188" s="111">
        <f t="shared" si="150"/>
        <v>0</v>
      </c>
      <c r="K188" s="113"/>
      <c r="L188" s="169" t="str">
        <f t="shared" si="168"/>
        <v/>
      </c>
      <c r="M188" s="307" t="s">
        <v>152</v>
      </c>
      <c r="N188" s="164"/>
      <c r="O188" s="170">
        <v>1</v>
      </c>
      <c r="P188" s="171"/>
      <c r="Q188" s="198">
        <v>1</v>
      </c>
      <c r="R188" s="198"/>
      <c r="S188" s="198">
        <v>2.4</v>
      </c>
      <c r="T188" s="199"/>
      <c r="U188" s="173">
        <f t="shared" ref="U188" si="169">PRODUCT(O188:T188)</f>
        <v>2.4</v>
      </c>
      <c r="W188" s="174"/>
      <c r="X188" s="3"/>
      <c r="Y188" s="231"/>
    </row>
    <row r="189" spans="1:26" s="1" customFormat="1">
      <c r="A189" s="168"/>
      <c r="B189" s="110" t="str">
        <f t="shared" si="143"/>
        <v/>
      </c>
      <c r="C189" s="111">
        <f t="shared" si="144"/>
        <v>4</v>
      </c>
      <c r="D189" s="112">
        <f t="shared" si="145"/>
        <v>1</v>
      </c>
      <c r="E189" s="112">
        <f t="shared" si="146"/>
        <v>5</v>
      </c>
      <c r="F189" s="112">
        <f t="shared" si="147"/>
        <v>2</v>
      </c>
      <c r="G189" s="111">
        <f t="shared" si="148"/>
        <v>6</v>
      </c>
      <c r="H189" s="111" t="str">
        <f t="shared" si="149"/>
        <v/>
      </c>
      <c r="I189" s="50"/>
      <c r="J189" s="111">
        <f t="shared" si="150"/>
        <v>0</v>
      </c>
      <c r="K189" s="113"/>
      <c r="L189" s="169" t="str">
        <f t="shared" si="168"/>
        <v/>
      </c>
      <c r="M189" s="308"/>
      <c r="N189" s="164"/>
      <c r="O189" s="170"/>
      <c r="P189" s="171"/>
      <c r="Q189" s="198"/>
      <c r="R189" s="198"/>
      <c r="S189" s="198"/>
      <c r="T189" s="199"/>
      <c r="U189" s="173"/>
      <c r="V189" s="172"/>
      <c r="W189" s="174"/>
      <c r="X189" s="3"/>
      <c r="Y189" s="231"/>
    </row>
    <row r="190" spans="1:26" ht="78.75">
      <c r="A190" s="115">
        <v>4</v>
      </c>
      <c r="B190" s="110" t="str">
        <f t="shared" si="143"/>
        <v/>
      </c>
      <c r="C190" s="111">
        <f t="shared" si="144"/>
        <v>4</v>
      </c>
      <c r="D190" s="112">
        <f t="shared" si="145"/>
        <v>1</v>
      </c>
      <c r="E190" s="112">
        <f t="shared" si="146"/>
        <v>5</v>
      </c>
      <c r="F190" s="112">
        <f t="shared" si="147"/>
        <v>2</v>
      </c>
      <c r="G190" s="111">
        <f t="shared" si="148"/>
        <v>7</v>
      </c>
      <c r="H190" s="111" t="str">
        <f t="shared" si="149"/>
        <v/>
      </c>
      <c r="I190" s="50"/>
      <c r="J190" s="111" t="str">
        <f t="shared" si="150"/>
        <v/>
      </c>
      <c r="K190" s="113"/>
      <c r="L190" s="169" t="str">
        <f t="shared" ref="L190:L194" si="170">IF(A190=0,"",IF(AND(D190="",E190="",F190="",G190="",H190=""),"",CONCATENATE(TEXT(D190,0),IF(E190="","",CONCATENATE(".",TEXT(E190,0))),IF(F190="","",CONCATENATE(".",TEXT(F190,0))),IF(G190="","",CONCATENATE(".",TEXT(G190,0))),IF(H190="","",CONCATENATE(".",TEXT(H190,0))),IF(I190="","",CONCATENATE(".",TEXT(I190,0))))))</f>
        <v>1.5.2.7</v>
      </c>
      <c r="M190" s="305" t="s">
        <v>181</v>
      </c>
      <c r="N190" s="128" t="s">
        <v>4</v>
      </c>
      <c r="O190" s="129"/>
      <c r="P190" s="130"/>
      <c r="Q190" s="194"/>
      <c r="R190" s="194"/>
      <c r="S190" s="194"/>
      <c r="T190" s="195"/>
      <c r="U190" s="150" t="s">
        <v>22</v>
      </c>
      <c r="V190" s="131"/>
      <c r="W190" s="178">
        <f>_xlfn.CEILING.MATH(W191,0.5)</f>
        <v>2</v>
      </c>
      <c r="X190" s="64"/>
      <c r="Y190" s="231"/>
      <c r="Z190" s="1"/>
    </row>
    <row r="191" spans="1:26">
      <c r="A191" s="115"/>
      <c r="B191" s="110" t="str">
        <f t="shared" si="143"/>
        <v/>
      </c>
      <c r="C191" s="111">
        <f t="shared" si="144"/>
        <v>4</v>
      </c>
      <c r="D191" s="112">
        <f t="shared" si="145"/>
        <v>1</v>
      </c>
      <c r="E191" s="112">
        <f t="shared" si="146"/>
        <v>5</v>
      </c>
      <c r="F191" s="112">
        <f t="shared" si="147"/>
        <v>2</v>
      </c>
      <c r="G191" s="111">
        <f t="shared" si="148"/>
        <v>7</v>
      </c>
      <c r="H191" s="111" t="str">
        <f t="shared" si="149"/>
        <v/>
      </c>
      <c r="I191" s="50"/>
      <c r="J191" s="111">
        <f t="shared" si="150"/>
        <v>0</v>
      </c>
      <c r="K191" s="113"/>
      <c r="L191" s="169" t="str">
        <f t="shared" si="170"/>
        <v/>
      </c>
      <c r="M191" s="305" t="s">
        <v>28</v>
      </c>
      <c r="N191" s="128"/>
      <c r="O191" s="139"/>
      <c r="P191" s="140"/>
      <c r="Q191" s="196"/>
      <c r="R191" s="196"/>
      <c r="S191" s="196"/>
      <c r="T191" s="197"/>
      <c r="U191" s="151" t="s">
        <v>116</v>
      </c>
      <c r="V191" s="152"/>
      <c r="W191" s="153">
        <f>SUM(V192:V193)</f>
        <v>1.68</v>
      </c>
      <c r="X191" s="147"/>
      <c r="Y191" s="231"/>
    </row>
    <row r="192" spans="1:26">
      <c r="A192" s="115"/>
      <c r="B192" s="110" t="str">
        <f t="shared" si="143"/>
        <v/>
      </c>
      <c r="C192" s="111">
        <f t="shared" si="144"/>
        <v>4</v>
      </c>
      <c r="D192" s="112">
        <f t="shared" si="145"/>
        <v>1</v>
      </c>
      <c r="E192" s="112">
        <f t="shared" si="146"/>
        <v>5</v>
      </c>
      <c r="F192" s="112">
        <f t="shared" si="147"/>
        <v>2</v>
      </c>
      <c r="G192" s="111">
        <f t="shared" si="148"/>
        <v>7</v>
      </c>
      <c r="H192" s="111" t="str">
        <f t="shared" si="149"/>
        <v/>
      </c>
      <c r="I192" s="50"/>
      <c r="J192" s="111">
        <f t="shared" si="150"/>
        <v>0</v>
      </c>
      <c r="K192" s="113"/>
      <c r="L192" s="169" t="str">
        <f t="shared" si="170"/>
        <v/>
      </c>
      <c r="M192" s="306" t="s">
        <v>142</v>
      </c>
      <c r="N192" s="128"/>
      <c r="O192" s="129"/>
      <c r="P192" s="130"/>
      <c r="Q192" s="194"/>
      <c r="R192" s="194"/>
      <c r="S192" s="194"/>
      <c r="T192" s="195"/>
      <c r="U192" s="150"/>
      <c r="V192" s="131">
        <f>SUM(U193:U193)</f>
        <v>1.68</v>
      </c>
      <c r="W192" s="133"/>
      <c r="X192" s="147"/>
      <c r="Y192" s="231"/>
    </row>
    <row r="193" spans="1:26" s="1" customFormat="1">
      <c r="A193" s="168"/>
      <c r="B193" s="110" t="str">
        <f t="shared" si="143"/>
        <v/>
      </c>
      <c r="C193" s="111">
        <f t="shared" si="144"/>
        <v>4</v>
      </c>
      <c r="D193" s="112">
        <f t="shared" si="145"/>
        <v>1</v>
      </c>
      <c r="E193" s="112">
        <f t="shared" si="146"/>
        <v>5</v>
      </c>
      <c r="F193" s="112">
        <f t="shared" si="147"/>
        <v>2</v>
      </c>
      <c r="G193" s="111">
        <f t="shared" si="148"/>
        <v>7</v>
      </c>
      <c r="H193" s="111" t="str">
        <f t="shared" si="149"/>
        <v/>
      </c>
      <c r="I193" s="50"/>
      <c r="J193" s="111">
        <f t="shared" si="150"/>
        <v>0</v>
      </c>
      <c r="K193" s="113"/>
      <c r="L193" s="169" t="str">
        <f t="shared" si="170"/>
        <v/>
      </c>
      <c r="M193" s="307" t="s">
        <v>145</v>
      </c>
      <c r="N193" s="164"/>
      <c r="O193" s="170">
        <v>1</v>
      </c>
      <c r="P193" s="171"/>
      <c r="Q193" s="198">
        <v>0.6</v>
      </c>
      <c r="R193" s="198"/>
      <c r="S193" s="198">
        <v>2.8</v>
      </c>
      <c r="T193" s="199"/>
      <c r="U193" s="173">
        <f t="shared" ref="U193" si="171">PRODUCT(O193:T193)</f>
        <v>1.68</v>
      </c>
      <c r="W193" s="174"/>
      <c r="X193" s="3"/>
      <c r="Y193" s="231"/>
    </row>
    <row r="194" spans="1:26" s="1" customFormat="1">
      <c r="A194" s="168"/>
      <c r="B194" s="110" t="str">
        <f t="shared" si="143"/>
        <v/>
      </c>
      <c r="C194" s="111">
        <f t="shared" si="144"/>
        <v>4</v>
      </c>
      <c r="D194" s="112">
        <f t="shared" si="145"/>
        <v>1</v>
      </c>
      <c r="E194" s="112">
        <f t="shared" si="146"/>
        <v>5</v>
      </c>
      <c r="F194" s="112">
        <f t="shared" si="147"/>
        <v>2</v>
      </c>
      <c r="G194" s="111">
        <f t="shared" si="148"/>
        <v>7</v>
      </c>
      <c r="H194" s="111" t="str">
        <f t="shared" si="149"/>
        <v/>
      </c>
      <c r="I194" s="50"/>
      <c r="J194" s="111">
        <f t="shared" si="150"/>
        <v>0</v>
      </c>
      <c r="K194" s="113"/>
      <c r="L194" s="169" t="str">
        <f t="shared" si="170"/>
        <v/>
      </c>
      <c r="M194" s="308"/>
      <c r="N194" s="164"/>
      <c r="O194" s="170"/>
      <c r="P194" s="171"/>
      <c r="Q194" s="198"/>
      <c r="R194" s="198"/>
      <c r="S194" s="198"/>
      <c r="T194" s="199"/>
      <c r="U194" s="173"/>
      <c r="V194" s="172"/>
      <c r="W194" s="174"/>
      <c r="X194" s="3"/>
      <c r="Y194" s="231"/>
    </row>
    <row r="195" spans="1:26" ht="67.5">
      <c r="A195" s="115">
        <v>4</v>
      </c>
      <c r="B195" s="110" t="str">
        <f t="shared" si="143"/>
        <v/>
      </c>
      <c r="C195" s="111">
        <f t="shared" si="144"/>
        <v>4</v>
      </c>
      <c r="D195" s="112">
        <f t="shared" si="145"/>
        <v>1</v>
      </c>
      <c r="E195" s="112">
        <f t="shared" si="146"/>
        <v>5</v>
      </c>
      <c r="F195" s="112">
        <f t="shared" si="147"/>
        <v>2</v>
      </c>
      <c r="G195" s="111">
        <f t="shared" si="148"/>
        <v>8</v>
      </c>
      <c r="H195" s="111" t="str">
        <f t="shared" si="149"/>
        <v/>
      </c>
      <c r="I195" s="50"/>
      <c r="J195" s="111" t="str">
        <f t="shared" si="150"/>
        <v/>
      </c>
      <c r="K195" s="113"/>
      <c r="L195" s="169" t="str">
        <f t="shared" ref="L195:L199" si="172">IF(A195=0,"",IF(AND(D195="",E195="",F195="",G195="",H195=""),"",CONCATENATE(TEXT(D195,0),IF(E195="","",CONCATENATE(".",TEXT(E195,0))),IF(F195="","",CONCATENATE(".",TEXT(F195,0))),IF(G195="","",CONCATENATE(".",TEXT(G195,0))),IF(H195="","",CONCATENATE(".",TEXT(H195,0))),IF(I195="","",CONCATENATE(".",TEXT(I195,0))))))</f>
        <v>1.5.2.8</v>
      </c>
      <c r="M195" s="305" t="s">
        <v>182</v>
      </c>
      <c r="N195" s="128" t="s">
        <v>4</v>
      </c>
      <c r="O195" s="129"/>
      <c r="P195" s="130"/>
      <c r="Q195" s="194"/>
      <c r="R195" s="194"/>
      <c r="S195" s="194"/>
      <c r="T195" s="195"/>
      <c r="U195" s="150" t="s">
        <v>22</v>
      </c>
      <c r="V195" s="131"/>
      <c r="W195" s="178">
        <f>_xlfn.CEILING.MATH(W196,0.5)</f>
        <v>5</v>
      </c>
      <c r="X195" s="64"/>
      <c r="Y195" s="231"/>
      <c r="Z195" s="1"/>
    </row>
    <row r="196" spans="1:26">
      <c r="A196" s="115"/>
      <c r="B196" s="110" t="str">
        <f t="shared" si="143"/>
        <v/>
      </c>
      <c r="C196" s="111">
        <f t="shared" si="144"/>
        <v>4</v>
      </c>
      <c r="D196" s="112">
        <f t="shared" si="145"/>
        <v>1</v>
      </c>
      <c r="E196" s="112">
        <f t="shared" si="146"/>
        <v>5</v>
      </c>
      <c r="F196" s="112">
        <f t="shared" si="147"/>
        <v>2</v>
      </c>
      <c r="G196" s="111">
        <f t="shared" si="148"/>
        <v>8</v>
      </c>
      <c r="H196" s="111" t="str">
        <f t="shared" si="149"/>
        <v/>
      </c>
      <c r="I196" s="50"/>
      <c r="J196" s="111">
        <f t="shared" si="150"/>
        <v>0</v>
      </c>
      <c r="K196" s="113"/>
      <c r="L196" s="169" t="str">
        <f t="shared" si="172"/>
        <v/>
      </c>
      <c r="M196" s="305" t="s">
        <v>28</v>
      </c>
      <c r="N196" s="128"/>
      <c r="O196" s="139"/>
      <c r="P196" s="140"/>
      <c r="Q196" s="196"/>
      <c r="R196" s="196"/>
      <c r="S196" s="196"/>
      <c r="T196" s="197"/>
      <c r="U196" s="151" t="s">
        <v>116</v>
      </c>
      <c r="V196" s="152"/>
      <c r="W196" s="153">
        <f>SUM(V197:V198)</f>
        <v>4.76</v>
      </c>
      <c r="X196" s="147"/>
      <c r="Y196" s="231"/>
    </row>
    <row r="197" spans="1:26">
      <c r="A197" s="115"/>
      <c r="B197" s="110" t="str">
        <f t="shared" si="143"/>
        <v/>
      </c>
      <c r="C197" s="111">
        <f t="shared" si="144"/>
        <v>4</v>
      </c>
      <c r="D197" s="112">
        <f t="shared" si="145"/>
        <v>1</v>
      </c>
      <c r="E197" s="112">
        <f t="shared" si="146"/>
        <v>5</v>
      </c>
      <c r="F197" s="112">
        <f t="shared" si="147"/>
        <v>2</v>
      </c>
      <c r="G197" s="111">
        <f t="shared" si="148"/>
        <v>8</v>
      </c>
      <c r="H197" s="111" t="str">
        <f t="shared" si="149"/>
        <v/>
      </c>
      <c r="I197" s="50"/>
      <c r="J197" s="111">
        <f t="shared" si="150"/>
        <v>0</v>
      </c>
      <c r="K197" s="113"/>
      <c r="L197" s="169" t="str">
        <f t="shared" si="172"/>
        <v/>
      </c>
      <c r="M197" s="306" t="s">
        <v>130</v>
      </c>
      <c r="N197" s="128"/>
      <c r="O197" s="129"/>
      <c r="P197" s="130"/>
      <c r="Q197" s="194"/>
      <c r="R197" s="194"/>
      <c r="S197" s="194"/>
      <c r="T197" s="195"/>
      <c r="U197" s="150"/>
      <c r="V197" s="131">
        <f>SUM(U198:U198)</f>
        <v>4.76</v>
      </c>
      <c r="W197" s="133"/>
      <c r="X197" s="147"/>
      <c r="Y197" s="231"/>
    </row>
    <row r="198" spans="1:26" s="1" customFormat="1">
      <c r="A198" s="168"/>
      <c r="B198" s="110" t="str">
        <f t="shared" si="143"/>
        <v/>
      </c>
      <c r="C198" s="111">
        <f t="shared" si="144"/>
        <v>4</v>
      </c>
      <c r="D198" s="112">
        <f t="shared" si="145"/>
        <v>1</v>
      </c>
      <c r="E198" s="112">
        <f t="shared" si="146"/>
        <v>5</v>
      </c>
      <c r="F198" s="112">
        <f t="shared" si="147"/>
        <v>2</v>
      </c>
      <c r="G198" s="111">
        <f t="shared" si="148"/>
        <v>8</v>
      </c>
      <c r="H198" s="111" t="str">
        <f t="shared" si="149"/>
        <v/>
      </c>
      <c r="I198" s="50"/>
      <c r="J198" s="111">
        <f t="shared" si="150"/>
        <v>0</v>
      </c>
      <c r="K198" s="113"/>
      <c r="L198" s="169" t="str">
        <f t="shared" si="172"/>
        <v/>
      </c>
      <c r="M198" s="307" t="s">
        <v>183</v>
      </c>
      <c r="N198" s="164"/>
      <c r="O198" s="170">
        <v>1</v>
      </c>
      <c r="P198" s="171"/>
      <c r="Q198" s="198">
        <v>1.7</v>
      </c>
      <c r="R198" s="198"/>
      <c r="S198" s="198">
        <v>2.8</v>
      </c>
      <c r="T198" s="199"/>
      <c r="U198" s="173">
        <f t="shared" ref="U198" si="173">PRODUCT(O198:T198)</f>
        <v>4.76</v>
      </c>
      <c r="W198" s="174"/>
      <c r="X198" s="3"/>
      <c r="Y198" s="231"/>
    </row>
    <row r="199" spans="1:26" s="1" customFormat="1">
      <c r="A199" s="168"/>
      <c r="B199" s="110" t="str">
        <f t="shared" si="143"/>
        <v/>
      </c>
      <c r="C199" s="111">
        <f t="shared" si="144"/>
        <v>4</v>
      </c>
      <c r="D199" s="112">
        <f t="shared" si="145"/>
        <v>1</v>
      </c>
      <c r="E199" s="112">
        <f t="shared" si="146"/>
        <v>5</v>
      </c>
      <c r="F199" s="112">
        <f t="shared" si="147"/>
        <v>2</v>
      </c>
      <c r="G199" s="111">
        <f t="shared" si="148"/>
        <v>8</v>
      </c>
      <c r="H199" s="111" t="str">
        <f t="shared" si="149"/>
        <v/>
      </c>
      <c r="I199" s="50"/>
      <c r="J199" s="111">
        <f t="shared" si="150"/>
        <v>0</v>
      </c>
      <c r="K199" s="113"/>
      <c r="L199" s="169" t="str">
        <f t="shared" si="172"/>
        <v/>
      </c>
      <c r="N199" s="164"/>
      <c r="O199" s="170"/>
      <c r="P199" s="171"/>
      <c r="Q199" s="198"/>
      <c r="R199" s="198"/>
      <c r="S199" s="198"/>
      <c r="T199" s="199"/>
      <c r="U199" s="173"/>
      <c r="V199" s="172"/>
      <c r="W199" s="174"/>
      <c r="X199" s="3"/>
      <c r="Y199" s="231"/>
    </row>
    <row r="200" spans="1:26">
      <c r="A200" s="115">
        <v>2</v>
      </c>
      <c r="B200" s="110" t="str">
        <f t="shared" si="143"/>
        <v/>
      </c>
      <c r="C200" s="111">
        <f t="shared" si="144"/>
        <v>2</v>
      </c>
      <c r="D200" s="112">
        <f t="shared" si="145"/>
        <v>1</v>
      </c>
      <c r="E200" s="112">
        <f t="shared" si="146"/>
        <v>6</v>
      </c>
      <c r="F200" s="112" t="str">
        <f t="shared" si="147"/>
        <v/>
      </c>
      <c r="G200" s="111" t="str">
        <f t="shared" si="148"/>
        <v/>
      </c>
      <c r="H200" s="111" t="str">
        <f t="shared" si="149"/>
        <v/>
      </c>
      <c r="I200" s="50"/>
      <c r="J200" s="111" t="str">
        <f t="shared" si="150"/>
        <v/>
      </c>
      <c r="K200" s="113"/>
      <c r="L200" s="212" t="str">
        <f t="shared" ref="L200:L238" si="174">IF(A200=0,"",IF(AND(D200="",E200="",F200="",G200="",H200=""),"",CONCATENATE(TEXT(D200,0),IF(E200="","",CONCATENATE(".",TEXT(E200,0))),IF(F200="","",CONCATENATE(".",TEXT(F200,0))),IF(G200="","",CONCATENATE(".",TEXT(G200,0))),IF(H200="","",CONCATENATE(".",TEXT(H200,0))),IF(I200="","",CONCATENATE(".",TEXT(I200,0))))))</f>
        <v>1.6</v>
      </c>
      <c r="M200" s="225" t="s">
        <v>50</v>
      </c>
      <c r="N200" s="148"/>
      <c r="O200" s="129"/>
      <c r="P200" s="130"/>
      <c r="Q200" s="194"/>
      <c r="R200" s="194"/>
      <c r="S200" s="194"/>
      <c r="T200" s="195"/>
      <c r="U200" s="132"/>
      <c r="V200" s="131"/>
      <c r="W200" s="133"/>
      <c r="X200" s="64"/>
      <c r="Y200" s="231"/>
    </row>
    <row r="201" spans="1:26">
      <c r="A201" s="115"/>
      <c r="B201" s="110" t="str">
        <f t="shared" si="143"/>
        <v/>
      </c>
      <c r="C201" s="111">
        <f t="shared" si="144"/>
        <v>2</v>
      </c>
      <c r="D201" s="112">
        <f t="shared" si="145"/>
        <v>1</v>
      </c>
      <c r="E201" s="112">
        <f t="shared" si="146"/>
        <v>6</v>
      </c>
      <c r="F201" s="112" t="str">
        <f t="shared" si="147"/>
        <v/>
      </c>
      <c r="G201" s="111" t="str">
        <f t="shared" si="148"/>
        <v/>
      </c>
      <c r="H201" s="111" t="str">
        <f t="shared" si="149"/>
        <v/>
      </c>
      <c r="I201" s="50"/>
      <c r="J201" s="111">
        <f t="shared" si="150"/>
        <v>0</v>
      </c>
      <c r="K201" s="113"/>
      <c r="L201" s="169" t="str">
        <f t="shared" si="174"/>
        <v/>
      </c>
      <c r="M201" s="135"/>
      <c r="N201" s="128"/>
      <c r="O201" s="129"/>
      <c r="P201" s="130"/>
      <c r="Q201" s="194"/>
      <c r="R201" s="194"/>
      <c r="S201" s="194"/>
      <c r="T201" s="195"/>
      <c r="U201" s="132"/>
      <c r="V201" s="131"/>
      <c r="W201" s="133"/>
      <c r="X201" s="64"/>
      <c r="Y201" s="231"/>
    </row>
    <row r="202" spans="1:26" ht="112.5">
      <c r="A202" s="115">
        <v>3</v>
      </c>
      <c r="B202" s="110" t="str">
        <f t="shared" si="143"/>
        <v/>
      </c>
      <c r="C202" s="111">
        <f t="shared" si="144"/>
        <v>3</v>
      </c>
      <c r="D202" s="112">
        <f t="shared" si="145"/>
        <v>1</v>
      </c>
      <c r="E202" s="112">
        <f t="shared" si="146"/>
        <v>6</v>
      </c>
      <c r="F202" s="112">
        <f t="shared" si="147"/>
        <v>1</v>
      </c>
      <c r="G202" s="111" t="str">
        <f t="shared" si="148"/>
        <v/>
      </c>
      <c r="H202" s="111" t="str">
        <f t="shared" si="149"/>
        <v/>
      </c>
      <c r="I202" s="50"/>
      <c r="J202" s="111" t="str">
        <f t="shared" si="150"/>
        <v/>
      </c>
      <c r="K202" s="113"/>
      <c r="L202" s="169" t="str">
        <f t="shared" si="174"/>
        <v>1.6.1</v>
      </c>
      <c r="M202" s="310" t="s">
        <v>184</v>
      </c>
      <c r="N202" s="128" t="s">
        <v>4</v>
      </c>
      <c r="O202" s="129"/>
      <c r="P202" s="130"/>
      <c r="Q202" s="194"/>
      <c r="R202" s="194"/>
      <c r="S202" s="194"/>
      <c r="T202" s="195"/>
      <c r="U202" s="150" t="s">
        <v>22</v>
      </c>
      <c r="V202" s="131"/>
      <c r="W202" s="178">
        <f>_xlfn.CEILING.MATH(W203,0.5)</f>
        <v>500.5</v>
      </c>
      <c r="X202" s="64"/>
      <c r="Y202" s="231"/>
    </row>
    <row r="203" spans="1:26">
      <c r="A203" s="115"/>
      <c r="B203" s="110" t="str">
        <f t="shared" si="143"/>
        <v/>
      </c>
      <c r="C203" s="111">
        <f t="shared" si="144"/>
        <v>3</v>
      </c>
      <c r="D203" s="112">
        <f t="shared" si="145"/>
        <v>1</v>
      </c>
      <c r="E203" s="112">
        <f t="shared" si="146"/>
        <v>6</v>
      </c>
      <c r="F203" s="112">
        <f t="shared" si="147"/>
        <v>1</v>
      </c>
      <c r="G203" s="111" t="str">
        <f t="shared" si="148"/>
        <v/>
      </c>
      <c r="H203" s="111" t="str">
        <f t="shared" si="149"/>
        <v/>
      </c>
      <c r="I203" s="50"/>
      <c r="J203" s="111">
        <f t="shared" si="150"/>
        <v>0</v>
      </c>
      <c r="K203" s="113"/>
      <c r="L203" s="169" t="str">
        <f t="shared" si="174"/>
        <v/>
      </c>
      <c r="M203" s="305" t="s">
        <v>28</v>
      </c>
      <c r="N203" s="128"/>
      <c r="O203" s="139"/>
      <c r="P203" s="140"/>
      <c r="Q203" s="196"/>
      <c r="R203" s="196"/>
      <c r="S203" s="196"/>
      <c r="T203" s="197"/>
      <c r="U203" s="151" t="s">
        <v>116</v>
      </c>
      <c r="V203" s="152"/>
      <c r="W203" s="153">
        <f>SUM(V204:V246)</f>
        <v>500.25300000000004</v>
      </c>
      <c r="X203" s="147"/>
      <c r="Y203" s="231"/>
    </row>
    <row r="204" spans="1:26">
      <c r="A204" s="115"/>
      <c r="B204" s="110" t="str">
        <f t="shared" si="143"/>
        <v/>
      </c>
      <c r="C204" s="111">
        <f t="shared" si="144"/>
        <v>3</v>
      </c>
      <c r="D204" s="112">
        <f t="shared" si="145"/>
        <v>1</v>
      </c>
      <c r="E204" s="112">
        <f t="shared" si="146"/>
        <v>6</v>
      </c>
      <c r="F204" s="112">
        <f t="shared" si="147"/>
        <v>1</v>
      </c>
      <c r="G204" s="111" t="str">
        <f t="shared" si="148"/>
        <v/>
      </c>
      <c r="H204" s="111" t="str">
        <f t="shared" si="149"/>
        <v/>
      </c>
      <c r="I204" s="50"/>
      <c r="J204" s="111">
        <f t="shared" si="150"/>
        <v>0</v>
      </c>
      <c r="K204" s="113"/>
      <c r="L204" s="169" t="str">
        <f t="shared" si="174"/>
        <v/>
      </c>
      <c r="M204" s="306" t="s">
        <v>133</v>
      </c>
      <c r="N204" s="128"/>
      <c r="O204" s="129"/>
      <c r="P204" s="130"/>
      <c r="Q204" s="194"/>
      <c r="R204" s="194"/>
      <c r="S204" s="194"/>
      <c r="T204" s="195"/>
      <c r="U204" s="150"/>
      <c r="V204" s="131">
        <f>SUM(U205:U218)</f>
        <v>138.50500000000002</v>
      </c>
      <c r="W204" s="133"/>
      <c r="X204" s="147"/>
      <c r="Y204" s="231"/>
    </row>
    <row r="205" spans="1:26">
      <c r="A205" s="115"/>
      <c r="B205" s="110" t="str">
        <f t="shared" si="143"/>
        <v/>
      </c>
      <c r="C205" s="111">
        <f t="shared" si="144"/>
        <v>3</v>
      </c>
      <c r="D205" s="112">
        <f t="shared" si="145"/>
        <v>1</v>
      </c>
      <c r="E205" s="112">
        <f t="shared" si="146"/>
        <v>6</v>
      </c>
      <c r="F205" s="112">
        <f t="shared" si="147"/>
        <v>1</v>
      </c>
      <c r="G205" s="111" t="str">
        <f t="shared" si="148"/>
        <v/>
      </c>
      <c r="H205" s="111" t="str">
        <f t="shared" si="149"/>
        <v/>
      </c>
      <c r="I205" s="50"/>
      <c r="J205" s="111">
        <f t="shared" si="150"/>
        <v>0</v>
      </c>
      <c r="K205" s="113"/>
      <c r="L205" s="169" t="str">
        <f t="shared" ref="L205:L207" si="175">IF(A205=0,"",IF(AND(D205="",E205="",F205="",G205="",H205=""),"",CONCATENATE(TEXT(D205,0),IF(E205="","",CONCATENATE(".",TEXT(E205,0))),IF(F205="","",CONCATENATE(".",TEXT(F205,0))),IF(G205="","",CONCATENATE(".",TEXT(G205,0))),IF(H205="","",CONCATENATE(".",TEXT(H205,0))),IF(I205="","",CONCATENATE(".",TEXT(I205,0))))))</f>
        <v/>
      </c>
      <c r="M205" s="307" t="s">
        <v>138</v>
      </c>
      <c r="N205" s="128"/>
      <c r="O205" s="129">
        <v>1</v>
      </c>
      <c r="P205" s="130"/>
      <c r="Q205" s="194">
        <v>12.3</v>
      </c>
      <c r="R205" s="194"/>
      <c r="S205" s="194">
        <v>3.8</v>
      </c>
      <c r="T205" s="195"/>
      <c r="U205" s="132">
        <f>PRODUCT(O205:T205)</f>
        <v>46.74</v>
      </c>
      <c r="V205" s="131"/>
      <c r="W205" s="133"/>
      <c r="X205" s="64"/>
      <c r="Y205" s="231"/>
    </row>
    <row r="206" spans="1:26" s="1" customFormat="1">
      <c r="A206" s="168"/>
      <c r="B206" s="110" t="str">
        <f t="shared" si="143"/>
        <v/>
      </c>
      <c r="C206" s="111">
        <f t="shared" si="144"/>
        <v>3</v>
      </c>
      <c r="D206" s="112">
        <f t="shared" si="145"/>
        <v>1</v>
      </c>
      <c r="E206" s="112">
        <f t="shared" si="146"/>
        <v>6</v>
      </c>
      <c r="F206" s="112">
        <f t="shared" si="147"/>
        <v>1</v>
      </c>
      <c r="G206" s="111" t="str">
        <f t="shared" si="148"/>
        <v/>
      </c>
      <c r="H206" s="111" t="str">
        <f t="shared" si="149"/>
        <v/>
      </c>
      <c r="I206" s="50"/>
      <c r="J206" s="111">
        <f t="shared" si="150"/>
        <v>0</v>
      </c>
      <c r="K206" s="113"/>
      <c r="L206" s="169" t="str">
        <f t="shared" si="175"/>
        <v/>
      </c>
      <c r="M206" s="309" t="s">
        <v>185</v>
      </c>
      <c r="N206" s="164"/>
      <c r="O206" s="170">
        <v>-1</v>
      </c>
      <c r="P206" s="171"/>
      <c r="Q206" s="198">
        <v>0.9</v>
      </c>
      <c r="R206" s="198"/>
      <c r="S206" s="198">
        <v>2.1</v>
      </c>
      <c r="T206" s="199"/>
      <c r="U206" s="173">
        <f t="shared" ref="U206:U207" si="176">PRODUCT(O206:T206)</f>
        <v>-1.8900000000000001</v>
      </c>
      <c r="W206" s="174"/>
      <c r="X206" s="3"/>
      <c r="Y206" s="231"/>
    </row>
    <row r="207" spans="1:26">
      <c r="A207" s="115"/>
      <c r="B207" s="110" t="str">
        <f t="shared" si="143"/>
        <v/>
      </c>
      <c r="C207" s="111">
        <f t="shared" si="144"/>
        <v>3</v>
      </c>
      <c r="D207" s="112">
        <f t="shared" si="145"/>
        <v>1</v>
      </c>
      <c r="E207" s="112">
        <f t="shared" si="146"/>
        <v>6</v>
      </c>
      <c r="F207" s="112">
        <f t="shared" si="147"/>
        <v>1</v>
      </c>
      <c r="G207" s="111" t="str">
        <f t="shared" si="148"/>
        <v/>
      </c>
      <c r="H207" s="111" t="str">
        <f t="shared" si="149"/>
        <v/>
      </c>
      <c r="I207" s="50"/>
      <c r="J207" s="111">
        <f t="shared" si="150"/>
        <v>0</v>
      </c>
      <c r="K207" s="113"/>
      <c r="L207" s="169" t="str">
        <f t="shared" si="175"/>
        <v/>
      </c>
      <c r="M207" s="307" t="s">
        <v>186</v>
      </c>
      <c r="N207" s="128"/>
      <c r="O207" s="129">
        <v>1</v>
      </c>
      <c r="P207" s="130"/>
      <c r="Q207" s="194">
        <v>6.95</v>
      </c>
      <c r="R207" s="194"/>
      <c r="S207" s="194">
        <v>3.8</v>
      </c>
      <c r="T207" s="195"/>
      <c r="U207" s="132">
        <f t="shared" si="176"/>
        <v>26.41</v>
      </c>
      <c r="V207" s="131"/>
      <c r="W207" s="133"/>
      <c r="X207" s="64"/>
      <c r="Y207" s="231"/>
    </row>
    <row r="208" spans="1:26" s="1" customFormat="1">
      <c r="A208" s="168"/>
      <c r="B208" s="110" t="str">
        <f t="shared" si="143"/>
        <v/>
      </c>
      <c r="C208" s="111">
        <f t="shared" si="144"/>
        <v>3</v>
      </c>
      <c r="D208" s="112">
        <f t="shared" si="145"/>
        <v>1</v>
      </c>
      <c r="E208" s="112">
        <f t="shared" si="146"/>
        <v>6</v>
      </c>
      <c r="F208" s="112">
        <f t="shared" si="147"/>
        <v>1</v>
      </c>
      <c r="G208" s="111" t="str">
        <f t="shared" si="148"/>
        <v/>
      </c>
      <c r="H208" s="111" t="str">
        <f t="shared" si="149"/>
        <v/>
      </c>
      <c r="I208" s="50"/>
      <c r="J208" s="111">
        <f t="shared" si="150"/>
        <v>0</v>
      </c>
      <c r="K208" s="113"/>
      <c r="L208" s="169" t="str">
        <f t="shared" ref="L208" si="177">IF(A208=0,"",IF(AND(D208="",E208="",F208="",G208="",H208=""),"",CONCATENATE(TEXT(D208,0),IF(E208="","",CONCATENATE(".",TEXT(E208,0))),IF(F208="","",CONCATENATE(".",TEXT(F208,0))),IF(G208="","",CONCATENATE(".",TEXT(G208,0))),IF(H208="","",CONCATENATE(".",TEXT(H208,0))),IF(I208="","",CONCATENATE(".",TEXT(I208,0))))))</f>
        <v/>
      </c>
      <c r="M208" s="309" t="s">
        <v>185</v>
      </c>
      <c r="N208" s="164"/>
      <c r="O208" s="170">
        <v>-1</v>
      </c>
      <c r="P208" s="171"/>
      <c r="Q208" s="198">
        <v>0.9</v>
      </c>
      <c r="R208" s="198"/>
      <c r="S208" s="198">
        <v>2.1</v>
      </c>
      <c r="T208" s="199"/>
      <c r="U208" s="173">
        <f t="shared" ref="U208" si="178">PRODUCT(O208:T208)</f>
        <v>-1.8900000000000001</v>
      </c>
      <c r="W208" s="174"/>
      <c r="X208" s="3"/>
      <c r="Y208" s="231"/>
    </row>
    <row r="209" spans="1:25" s="1" customFormat="1">
      <c r="A209" s="168"/>
      <c r="B209" s="110" t="str">
        <f t="shared" si="143"/>
        <v/>
      </c>
      <c r="C209" s="111">
        <f t="shared" si="144"/>
        <v>3</v>
      </c>
      <c r="D209" s="112">
        <f t="shared" si="145"/>
        <v>1</v>
      </c>
      <c r="E209" s="112">
        <f t="shared" si="146"/>
        <v>6</v>
      </c>
      <c r="F209" s="112">
        <f t="shared" si="147"/>
        <v>1</v>
      </c>
      <c r="G209" s="111" t="str">
        <f t="shared" si="148"/>
        <v/>
      </c>
      <c r="H209" s="111" t="str">
        <f t="shared" si="149"/>
        <v/>
      </c>
      <c r="I209" s="50"/>
      <c r="J209" s="111">
        <f t="shared" si="150"/>
        <v>0</v>
      </c>
      <c r="K209" s="113"/>
      <c r="L209" s="169" t="str">
        <f t="shared" ref="L209" si="179">IF(A209=0,"",IF(AND(D209="",E209="",F209="",G209="",H209=""),"",CONCATENATE(TEXT(D209,0),IF(E209="","",CONCATENATE(".",TEXT(E209,0))),IF(F209="","",CONCATENATE(".",TEXT(F209,0))),IF(G209="","",CONCATENATE(".",TEXT(G209,0))),IF(H209="","",CONCATENATE(".",TEXT(H209,0))),IF(I209="","",CONCATENATE(".",TEXT(I209,0))))))</f>
        <v/>
      </c>
      <c r="M209" s="309" t="s">
        <v>187</v>
      </c>
      <c r="N209" s="164"/>
      <c r="O209" s="170">
        <v>-1</v>
      </c>
      <c r="P209" s="171"/>
      <c r="Q209" s="198">
        <v>1.1000000000000001</v>
      </c>
      <c r="R209" s="198"/>
      <c r="S209" s="198">
        <v>2.1</v>
      </c>
      <c r="T209" s="199"/>
      <c r="U209" s="173">
        <f t="shared" ref="U209" si="180">PRODUCT(O209:T209)</f>
        <v>-2.3100000000000005</v>
      </c>
      <c r="W209" s="174"/>
      <c r="X209" s="3"/>
      <c r="Y209" s="231"/>
    </row>
    <row r="210" spans="1:25" s="1" customFormat="1">
      <c r="A210" s="168"/>
      <c r="B210" s="110" t="str">
        <f t="shared" si="143"/>
        <v/>
      </c>
      <c r="C210" s="111">
        <f t="shared" si="144"/>
        <v>3</v>
      </c>
      <c r="D210" s="112">
        <f t="shared" si="145"/>
        <v>1</v>
      </c>
      <c r="E210" s="112">
        <f t="shared" si="146"/>
        <v>6</v>
      </c>
      <c r="F210" s="112">
        <f t="shared" si="147"/>
        <v>1</v>
      </c>
      <c r="G210" s="111" t="str">
        <f t="shared" si="148"/>
        <v/>
      </c>
      <c r="H210" s="111" t="str">
        <f t="shared" si="149"/>
        <v/>
      </c>
      <c r="I210" s="50"/>
      <c r="J210" s="111">
        <f t="shared" si="150"/>
        <v>0</v>
      </c>
      <c r="K210" s="113"/>
      <c r="L210" s="169" t="str">
        <f t="shared" ref="L210" si="181">IF(A210=0,"",IF(AND(D210="",E210="",F210="",G210="",H210=""),"",CONCATENATE(TEXT(D210,0),IF(E210="","",CONCATENATE(".",TEXT(E210,0))),IF(F210="","",CONCATENATE(".",TEXT(F210,0))),IF(G210="","",CONCATENATE(".",TEXT(G210,0))),IF(H210="","",CONCATENATE(".",TEXT(H210,0))),IF(I210="","",CONCATENATE(".",TEXT(I210,0))))))</f>
        <v/>
      </c>
      <c r="M210" s="309" t="s">
        <v>188</v>
      </c>
      <c r="N210" s="164"/>
      <c r="O210" s="170">
        <v>-1</v>
      </c>
      <c r="P210" s="171"/>
      <c r="Q210" s="198">
        <v>0.85</v>
      </c>
      <c r="R210" s="198"/>
      <c r="S210" s="198">
        <v>2</v>
      </c>
      <c r="T210" s="199"/>
      <c r="U210" s="173">
        <f t="shared" ref="U210" si="182">PRODUCT(O210:T210)</f>
        <v>-1.7</v>
      </c>
      <c r="W210" s="174"/>
      <c r="X210" s="3"/>
      <c r="Y210" s="231"/>
    </row>
    <row r="211" spans="1:25">
      <c r="A211" s="115"/>
      <c r="B211" s="110" t="str">
        <f t="shared" si="143"/>
        <v/>
      </c>
      <c r="C211" s="111">
        <f t="shared" si="144"/>
        <v>3</v>
      </c>
      <c r="D211" s="112">
        <f t="shared" si="145"/>
        <v>1</v>
      </c>
      <c r="E211" s="112">
        <f t="shared" si="146"/>
        <v>6</v>
      </c>
      <c r="F211" s="112">
        <f t="shared" si="147"/>
        <v>1</v>
      </c>
      <c r="G211" s="111" t="str">
        <f t="shared" si="148"/>
        <v/>
      </c>
      <c r="H211" s="111" t="str">
        <f t="shared" si="149"/>
        <v/>
      </c>
      <c r="I211" s="50"/>
      <c r="J211" s="111">
        <f t="shared" si="150"/>
        <v>0</v>
      </c>
      <c r="K211" s="113"/>
      <c r="L211" s="169" t="str">
        <f t="shared" si="174"/>
        <v/>
      </c>
      <c r="M211" s="307" t="s">
        <v>189</v>
      </c>
      <c r="N211" s="128"/>
      <c r="O211" s="129">
        <v>1</v>
      </c>
      <c r="P211" s="130"/>
      <c r="Q211" s="198">
        <v>5.55</v>
      </c>
      <c r="R211" s="194"/>
      <c r="S211" s="194">
        <v>3.8</v>
      </c>
      <c r="T211" s="195"/>
      <c r="U211" s="132">
        <f t="shared" ref="U211" si="183">PRODUCT(O211:T211)</f>
        <v>21.09</v>
      </c>
      <c r="V211" s="131"/>
      <c r="W211" s="133"/>
      <c r="X211" s="64"/>
      <c r="Y211" s="231"/>
    </row>
    <row r="212" spans="1:25">
      <c r="A212" s="115"/>
      <c r="B212" s="110" t="str">
        <f t="shared" si="143"/>
        <v/>
      </c>
      <c r="C212" s="111">
        <f t="shared" si="144"/>
        <v>3</v>
      </c>
      <c r="D212" s="112">
        <f t="shared" si="145"/>
        <v>1</v>
      </c>
      <c r="E212" s="112">
        <f t="shared" si="146"/>
        <v>6</v>
      </c>
      <c r="F212" s="112">
        <f t="shared" si="147"/>
        <v>1</v>
      </c>
      <c r="G212" s="111" t="str">
        <f t="shared" si="148"/>
        <v/>
      </c>
      <c r="H212" s="111" t="str">
        <f t="shared" si="149"/>
        <v/>
      </c>
      <c r="I212" s="50"/>
      <c r="J212" s="111">
        <f t="shared" si="150"/>
        <v>0</v>
      </c>
      <c r="K212" s="113"/>
      <c r="L212" s="169" t="str">
        <f t="shared" ref="L212:L214" si="184">IF(A212=0,"",IF(AND(D212="",E212="",F212="",G212="",H212=""),"",CONCATENATE(TEXT(D212,0),IF(E212="","",CONCATENATE(".",TEXT(E212,0))),IF(F212="","",CONCATENATE(".",TEXT(F212,0))),IF(G212="","",CONCATENATE(".",TEXT(G212,0))),IF(H212="","",CONCATENATE(".",TEXT(H212,0))),IF(I212="","",CONCATENATE(".",TEXT(I212,0))))))</f>
        <v/>
      </c>
      <c r="M212" s="307" t="s">
        <v>190</v>
      </c>
      <c r="N212" s="128"/>
      <c r="O212" s="129">
        <v>1</v>
      </c>
      <c r="P212" s="130"/>
      <c r="Q212" s="198">
        <v>10.15</v>
      </c>
      <c r="R212" s="194"/>
      <c r="S212" s="194">
        <v>3.8</v>
      </c>
      <c r="T212" s="195"/>
      <c r="U212" s="132">
        <f t="shared" ref="U212:U214" si="185">PRODUCT(O212:T212)</f>
        <v>38.57</v>
      </c>
      <c r="V212" s="131"/>
      <c r="W212" s="133"/>
      <c r="X212" s="64"/>
      <c r="Y212" s="231"/>
    </row>
    <row r="213" spans="1:25" s="1" customFormat="1">
      <c r="A213" s="168"/>
      <c r="B213" s="110" t="str">
        <f t="shared" si="143"/>
        <v/>
      </c>
      <c r="C213" s="111">
        <f t="shared" si="144"/>
        <v>3</v>
      </c>
      <c r="D213" s="112">
        <f t="shared" si="145"/>
        <v>1</v>
      </c>
      <c r="E213" s="112">
        <f t="shared" si="146"/>
        <v>6</v>
      </c>
      <c r="F213" s="112">
        <f t="shared" si="147"/>
        <v>1</v>
      </c>
      <c r="G213" s="111" t="str">
        <f t="shared" si="148"/>
        <v/>
      </c>
      <c r="H213" s="111" t="str">
        <f t="shared" si="149"/>
        <v/>
      </c>
      <c r="I213" s="50"/>
      <c r="J213" s="111">
        <f t="shared" si="150"/>
        <v>0</v>
      </c>
      <c r="K213" s="113"/>
      <c r="L213" s="169" t="str">
        <f t="shared" si="184"/>
        <v/>
      </c>
      <c r="M213" s="309" t="s">
        <v>191</v>
      </c>
      <c r="N213" s="164"/>
      <c r="O213" s="170">
        <v>-1</v>
      </c>
      <c r="P213" s="171"/>
      <c r="Q213" s="198">
        <v>0.6</v>
      </c>
      <c r="R213" s="198"/>
      <c r="S213" s="198">
        <v>2.2000000000000002</v>
      </c>
      <c r="T213" s="199"/>
      <c r="U213" s="173">
        <f t="shared" si="185"/>
        <v>-1.32</v>
      </c>
      <c r="W213" s="174"/>
      <c r="X213" s="3"/>
      <c r="Y213" s="231"/>
    </row>
    <row r="214" spans="1:25" s="1" customFormat="1">
      <c r="A214" s="168"/>
      <c r="B214" s="110" t="str">
        <f t="shared" si="143"/>
        <v/>
      </c>
      <c r="C214" s="111">
        <f t="shared" si="144"/>
        <v>3</v>
      </c>
      <c r="D214" s="112">
        <f t="shared" si="145"/>
        <v>1</v>
      </c>
      <c r="E214" s="112">
        <f t="shared" si="146"/>
        <v>6</v>
      </c>
      <c r="F214" s="112">
        <f t="shared" si="147"/>
        <v>1</v>
      </c>
      <c r="G214" s="111" t="str">
        <f t="shared" si="148"/>
        <v/>
      </c>
      <c r="H214" s="111" t="str">
        <f t="shared" si="149"/>
        <v/>
      </c>
      <c r="I214" s="50"/>
      <c r="J214" s="111">
        <f t="shared" si="150"/>
        <v>0</v>
      </c>
      <c r="K214" s="113"/>
      <c r="L214" s="169" t="str">
        <f t="shared" si="184"/>
        <v/>
      </c>
      <c r="M214" s="309" t="s">
        <v>192</v>
      </c>
      <c r="N214" s="164"/>
      <c r="O214" s="170">
        <v>-1</v>
      </c>
      <c r="P214" s="171"/>
      <c r="Q214" s="198">
        <v>0.9</v>
      </c>
      <c r="R214" s="198"/>
      <c r="S214" s="198">
        <v>1.5</v>
      </c>
      <c r="T214" s="199"/>
      <c r="U214" s="173">
        <f t="shared" si="185"/>
        <v>-1.35</v>
      </c>
      <c r="W214" s="174"/>
      <c r="X214" s="3"/>
      <c r="Y214" s="231"/>
    </row>
    <row r="215" spans="1:25">
      <c r="A215" s="115"/>
      <c r="B215" s="110" t="str">
        <f t="shared" si="143"/>
        <v/>
      </c>
      <c r="C215" s="111">
        <f t="shared" si="144"/>
        <v>3</v>
      </c>
      <c r="D215" s="112">
        <f t="shared" si="145"/>
        <v>1</v>
      </c>
      <c r="E215" s="112">
        <f t="shared" si="146"/>
        <v>6</v>
      </c>
      <c r="F215" s="112">
        <f t="shared" si="147"/>
        <v>1</v>
      </c>
      <c r="G215" s="111" t="str">
        <f t="shared" si="148"/>
        <v/>
      </c>
      <c r="H215" s="111" t="str">
        <f t="shared" si="149"/>
        <v/>
      </c>
      <c r="I215" s="50"/>
      <c r="J215" s="111">
        <f t="shared" si="150"/>
        <v>0</v>
      </c>
      <c r="K215" s="113"/>
      <c r="L215" s="169" t="str">
        <f t="shared" ref="L215:L216" si="186">IF(A215=0,"",IF(AND(D215="",E215="",F215="",G215="",H215=""),"",CONCATENATE(TEXT(D215,0),IF(E215="","",CONCATENATE(".",TEXT(E215,0))),IF(F215="","",CONCATENATE(".",TEXT(F215,0))),IF(G215="","",CONCATENATE(".",TEXT(G215,0))),IF(H215="","",CONCATENATE(".",TEXT(H215,0))),IF(I215="","",CONCATENATE(".",TEXT(I215,0))))))</f>
        <v/>
      </c>
      <c r="M215" s="307" t="s">
        <v>193</v>
      </c>
      <c r="N215" s="128"/>
      <c r="O215" s="129">
        <v>1</v>
      </c>
      <c r="P215" s="130"/>
      <c r="Q215" s="198">
        <v>7.2</v>
      </c>
      <c r="R215" s="194"/>
      <c r="S215" s="194">
        <v>3.25</v>
      </c>
      <c r="T215" s="195"/>
      <c r="U215" s="132">
        <f t="shared" ref="U215:U216" si="187">PRODUCT(O215:T215)</f>
        <v>23.400000000000002</v>
      </c>
      <c r="V215" s="131"/>
      <c r="W215" s="133"/>
      <c r="X215" s="64"/>
      <c r="Y215" s="231"/>
    </row>
    <row r="216" spans="1:25" s="1" customFormat="1">
      <c r="A216" s="168"/>
      <c r="B216" s="110" t="str">
        <f t="shared" si="143"/>
        <v/>
      </c>
      <c r="C216" s="111">
        <f t="shared" si="144"/>
        <v>3</v>
      </c>
      <c r="D216" s="112">
        <f t="shared" si="145"/>
        <v>1</v>
      </c>
      <c r="E216" s="112">
        <f t="shared" si="146"/>
        <v>6</v>
      </c>
      <c r="F216" s="112">
        <f t="shared" si="147"/>
        <v>1</v>
      </c>
      <c r="G216" s="111" t="str">
        <f t="shared" si="148"/>
        <v/>
      </c>
      <c r="H216" s="111" t="str">
        <f t="shared" si="149"/>
        <v/>
      </c>
      <c r="I216" s="50"/>
      <c r="J216" s="111">
        <f t="shared" si="150"/>
        <v>0</v>
      </c>
      <c r="K216" s="113"/>
      <c r="L216" s="169" t="str">
        <f t="shared" si="186"/>
        <v/>
      </c>
      <c r="M216" s="309" t="s">
        <v>194</v>
      </c>
      <c r="N216" s="164"/>
      <c r="O216" s="170">
        <v>-1</v>
      </c>
      <c r="P216" s="171"/>
      <c r="Q216" s="198">
        <v>1.1000000000000001</v>
      </c>
      <c r="R216" s="198"/>
      <c r="S216" s="198">
        <v>3.15</v>
      </c>
      <c r="T216" s="199"/>
      <c r="U216" s="173">
        <f t="shared" si="187"/>
        <v>-3.4650000000000003</v>
      </c>
      <c r="W216" s="174"/>
      <c r="X216" s="3"/>
      <c r="Y216" s="231"/>
    </row>
    <row r="217" spans="1:25" s="1" customFormat="1">
      <c r="A217" s="168"/>
      <c r="B217" s="110" t="str">
        <f t="shared" si="143"/>
        <v/>
      </c>
      <c r="C217" s="111">
        <f t="shared" si="144"/>
        <v>3</v>
      </c>
      <c r="D217" s="112">
        <f t="shared" si="145"/>
        <v>1</v>
      </c>
      <c r="E217" s="112">
        <f t="shared" si="146"/>
        <v>6</v>
      </c>
      <c r="F217" s="112">
        <f t="shared" si="147"/>
        <v>1</v>
      </c>
      <c r="G217" s="111" t="str">
        <f t="shared" si="148"/>
        <v/>
      </c>
      <c r="H217" s="111" t="str">
        <f t="shared" si="149"/>
        <v/>
      </c>
      <c r="I217" s="50"/>
      <c r="J217" s="111">
        <f t="shared" si="150"/>
        <v>0</v>
      </c>
      <c r="K217" s="113"/>
      <c r="L217" s="169" t="str">
        <f t="shared" ref="L217" si="188">IF(A217=0,"",IF(AND(D217="",E217="",F217="",G217="",H217=""),"",CONCATENATE(TEXT(D217,0),IF(E217="","",CONCATENATE(".",TEXT(E217,0))),IF(F217="","",CONCATENATE(".",TEXT(F217,0))),IF(G217="","",CONCATENATE(".",TEXT(G217,0))),IF(H217="","",CONCATENATE(".",TEXT(H217,0))),IF(I217="","",CONCATENATE(".",TEXT(I217,0))))))</f>
        <v/>
      </c>
      <c r="M217" s="309" t="s">
        <v>195</v>
      </c>
      <c r="N217" s="164"/>
      <c r="O217" s="170">
        <v>-1</v>
      </c>
      <c r="P217" s="171"/>
      <c r="Q217" s="198">
        <v>1</v>
      </c>
      <c r="R217" s="198"/>
      <c r="S217" s="198">
        <v>2.1</v>
      </c>
      <c r="T217" s="199"/>
      <c r="U217" s="173">
        <f t="shared" ref="U217" si="189">PRODUCT(O217:T217)</f>
        <v>-2.1</v>
      </c>
      <c r="W217" s="174"/>
      <c r="X217" s="3"/>
      <c r="Y217" s="231"/>
    </row>
    <row r="218" spans="1:25" s="1" customFormat="1">
      <c r="A218" s="168"/>
      <c r="B218" s="110" t="str">
        <f t="shared" si="143"/>
        <v/>
      </c>
      <c r="C218" s="111">
        <f t="shared" si="144"/>
        <v>3</v>
      </c>
      <c r="D218" s="112">
        <f t="shared" si="145"/>
        <v>1</v>
      </c>
      <c r="E218" s="112">
        <f t="shared" si="146"/>
        <v>6</v>
      </c>
      <c r="F218" s="112">
        <f t="shared" si="147"/>
        <v>1</v>
      </c>
      <c r="G218" s="111" t="str">
        <f t="shared" si="148"/>
        <v/>
      </c>
      <c r="H218" s="111" t="str">
        <f t="shared" si="149"/>
        <v/>
      </c>
      <c r="I218" s="50"/>
      <c r="J218" s="111">
        <f t="shared" si="150"/>
        <v>0</v>
      </c>
      <c r="K218" s="113"/>
      <c r="L218" s="169" t="str">
        <f t="shared" ref="L218" si="190">IF(A218=0,"",IF(AND(D218="",E218="",F218="",G218="",H218=""),"",CONCATENATE(TEXT(D218,0),IF(E218="","",CONCATENATE(".",TEXT(E218,0))),IF(F218="","",CONCATENATE(".",TEXT(F218,0))),IF(G218="","",CONCATENATE(".",TEXT(G218,0))),IF(H218="","",CONCATENATE(".",TEXT(H218,0))),IF(I218="","",CONCATENATE(".",TEXT(I218,0))))))</f>
        <v/>
      </c>
      <c r="M218" s="309" t="s">
        <v>196</v>
      </c>
      <c r="N218" s="164"/>
      <c r="O218" s="170">
        <v>-1</v>
      </c>
      <c r="P218" s="171"/>
      <c r="Q218" s="198">
        <v>0.8</v>
      </c>
      <c r="R218" s="198"/>
      <c r="S218" s="198">
        <v>2.1</v>
      </c>
      <c r="T218" s="199"/>
      <c r="U218" s="173">
        <f t="shared" ref="U218" si="191">PRODUCT(O218:T218)</f>
        <v>-1.6800000000000002</v>
      </c>
      <c r="W218" s="174"/>
      <c r="X218" s="3"/>
      <c r="Y218" s="231"/>
    </row>
    <row r="219" spans="1:25">
      <c r="A219" s="115"/>
      <c r="B219" s="110" t="str">
        <f t="shared" si="143"/>
        <v/>
      </c>
      <c r="C219" s="111">
        <f t="shared" si="144"/>
        <v>3</v>
      </c>
      <c r="D219" s="112">
        <f t="shared" si="145"/>
        <v>1</v>
      </c>
      <c r="E219" s="112">
        <f t="shared" si="146"/>
        <v>6</v>
      </c>
      <c r="F219" s="112">
        <f t="shared" si="147"/>
        <v>1</v>
      </c>
      <c r="G219" s="111" t="str">
        <f t="shared" si="148"/>
        <v/>
      </c>
      <c r="H219" s="111" t="str">
        <f t="shared" si="149"/>
        <v/>
      </c>
      <c r="I219" s="50"/>
      <c r="J219" s="111">
        <f t="shared" si="150"/>
        <v>0</v>
      </c>
      <c r="K219" s="113"/>
      <c r="L219" s="169" t="str">
        <f t="shared" si="174"/>
        <v/>
      </c>
      <c r="M219" s="306" t="s">
        <v>135</v>
      </c>
      <c r="N219" s="128"/>
      <c r="O219" s="129"/>
      <c r="P219" s="130"/>
      <c r="Q219" s="194"/>
      <c r="R219" s="194"/>
      <c r="S219" s="194"/>
      <c r="T219" s="195"/>
      <c r="U219" s="150"/>
      <c r="V219" s="131">
        <f>SUM(U220:U226)</f>
        <v>66.171500000000009</v>
      </c>
      <c r="W219" s="133"/>
      <c r="X219" s="147"/>
      <c r="Y219" s="231"/>
    </row>
    <row r="220" spans="1:25">
      <c r="A220" s="115"/>
      <c r="B220" s="110" t="str">
        <f t="shared" ref="B220:B283" si="192">IF(OR(A220&gt;C219+1,A220&gt;5),"ERRO","")</f>
        <v/>
      </c>
      <c r="C220" s="111">
        <f t="shared" ref="C220:C283" si="193">IF(A220=0,C219,A220)</f>
        <v>3</v>
      </c>
      <c r="D220" s="112">
        <f t="shared" ref="D220:D283" si="194">IF(A220=0,D219,IF(A220=1,D219+1,D219))</f>
        <v>1</v>
      </c>
      <c r="E220" s="112">
        <f t="shared" ref="E220:E283" si="195">IF(A220=0,E219,IF(D220&gt;D219,"",IF(E219&lt;&gt;"",IF(A220=2,E219+1,E219),1)))</f>
        <v>6</v>
      </c>
      <c r="F220" s="112">
        <f t="shared" ref="F220:F283" si="196">IF(A220=0,F219,IF(D220&gt;D219,"",IF(E220&lt;&gt;E219,"",IF(F219&lt;&gt;"",IF(A220=3,F219+1,F219),1))))</f>
        <v>1</v>
      </c>
      <c r="G220" s="111" t="str">
        <f t="shared" ref="G220:G283" si="197">IF(A220=0,G219,IF(D220&gt;D219,"",IF(E220&lt;&gt;E219,"",IF(F219&lt;&gt;F220,"",IF(G219&lt;&gt;"",IF(A220=4,G219+1,G219),1)))))</f>
        <v/>
      </c>
      <c r="H220" s="111" t="str">
        <f t="shared" ref="H220:H283" si="198">IF(A220=0,H219,IF(D220&gt;D219,"",IF(E220&lt;&gt;E219,"",IF(F219&lt;&gt;F220,"",IF(G220&lt;&gt;G219,"",IF(A220=5,IF(H219="",1,H219+1),""))))))</f>
        <v/>
      </c>
      <c r="I220" s="50"/>
      <c r="J220" s="111">
        <f t="shared" ref="J220:J283" si="199">IF(A220=0,I219,IF(D220&gt;D219,"",IF(E220&lt;&gt;E219,"",IF(F219&lt;&gt;F220,"",IF(G220&lt;&gt;G219,"",IF(H220&lt;&gt;H219,"",IF(A220=6,IF(I219="",1,I219+1),"")))))))</f>
        <v>0</v>
      </c>
      <c r="K220" s="113"/>
      <c r="L220" s="169" t="str">
        <f t="shared" si="174"/>
        <v/>
      </c>
      <c r="M220" s="307" t="s">
        <v>139</v>
      </c>
      <c r="N220" s="128"/>
      <c r="O220" s="129">
        <v>1</v>
      </c>
      <c r="P220" s="130"/>
      <c r="Q220" s="194">
        <v>15.5</v>
      </c>
      <c r="R220" s="194"/>
      <c r="S220" s="194">
        <v>2.95</v>
      </c>
      <c r="T220" s="195"/>
      <c r="U220" s="132">
        <f>PRODUCT(O220:T220)</f>
        <v>45.725000000000001</v>
      </c>
      <c r="V220" s="131"/>
      <c r="W220" s="133"/>
      <c r="X220" s="64"/>
      <c r="Y220" s="231"/>
    </row>
    <row r="221" spans="1:25" s="1" customFormat="1">
      <c r="A221" s="168"/>
      <c r="B221" s="110" t="str">
        <f t="shared" si="192"/>
        <v/>
      </c>
      <c r="C221" s="111">
        <f t="shared" si="193"/>
        <v>3</v>
      </c>
      <c r="D221" s="112">
        <f t="shared" si="194"/>
        <v>1</v>
      </c>
      <c r="E221" s="112">
        <f t="shared" si="195"/>
        <v>6</v>
      </c>
      <c r="F221" s="112">
        <f t="shared" si="196"/>
        <v>1</v>
      </c>
      <c r="G221" s="111" t="str">
        <f t="shared" si="197"/>
        <v/>
      </c>
      <c r="H221" s="111" t="str">
        <f t="shared" si="198"/>
        <v/>
      </c>
      <c r="I221" s="50"/>
      <c r="J221" s="111">
        <f t="shared" si="199"/>
        <v>0</v>
      </c>
      <c r="K221" s="113"/>
      <c r="L221" s="169" t="str">
        <f t="shared" si="174"/>
        <v/>
      </c>
      <c r="M221" s="309" t="s">
        <v>197</v>
      </c>
      <c r="N221" s="164"/>
      <c r="O221" s="170">
        <v>-1</v>
      </c>
      <c r="P221" s="171"/>
      <c r="Q221" s="198">
        <v>0.96</v>
      </c>
      <c r="R221" s="198"/>
      <c r="S221" s="198">
        <v>2.1</v>
      </c>
      <c r="T221" s="199"/>
      <c r="U221" s="173">
        <f t="shared" ref="U221:U226" si="200">PRODUCT(O221:T221)</f>
        <v>-2.016</v>
      </c>
      <c r="W221" s="174"/>
      <c r="X221" s="3"/>
      <c r="Y221" s="231"/>
    </row>
    <row r="222" spans="1:25" s="1" customFormat="1">
      <c r="A222" s="168"/>
      <c r="B222" s="110" t="str">
        <f t="shared" si="192"/>
        <v/>
      </c>
      <c r="C222" s="111">
        <f t="shared" si="193"/>
        <v>3</v>
      </c>
      <c r="D222" s="112">
        <f t="shared" si="194"/>
        <v>1</v>
      </c>
      <c r="E222" s="112">
        <f t="shared" si="195"/>
        <v>6</v>
      </c>
      <c r="F222" s="112">
        <f t="shared" si="196"/>
        <v>1</v>
      </c>
      <c r="G222" s="111" t="str">
        <f t="shared" si="197"/>
        <v/>
      </c>
      <c r="H222" s="111" t="str">
        <f t="shared" si="198"/>
        <v/>
      </c>
      <c r="I222" s="50"/>
      <c r="J222" s="111">
        <f t="shared" si="199"/>
        <v>0</v>
      </c>
      <c r="K222" s="113"/>
      <c r="L222" s="169" t="str">
        <f t="shared" ref="L222" si="201">IF(A222=0,"",IF(AND(D222="",E222="",F222="",G222="",H222=""),"",CONCATENATE(TEXT(D222,0),IF(E222="","",CONCATENATE(".",TEXT(E222,0))),IF(F222="","",CONCATENATE(".",TEXT(F222,0))),IF(G222="","",CONCATENATE(".",TEXT(G222,0))),IF(H222="","",CONCATENATE(".",TEXT(H222,0))),IF(I222="","",CONCATENATE(".",TEXT(I222,0))))))</f>
        <v/>
      </c>
      <c r="M222" s="309" t="s">
        <v>198</v>
      </c>
      <c r="N222" s="164"/>
      <c r="O222" s="170">
        <v>-1</v>
      </c>
      <c r="P222" s="171"/>
      <c r="Q222" s="198">
        <v>1</v>
      </c>
      <c r="R222" s="198"/>
      <c r="S222" s="198">
        <v>2</v>
      </c>
      <c r="T222" s="199"/>
      <c r="U222" s="173">
        <f t="shared" ref="U222" si="202">PRODUCT(O222:T222)</f>
        <v>-2</v>
      </c>
      <c r="W222" s="174"/>
      <c r="X222" s="3"/>
      <c r="Y222" s="231"/>
    </row>
    <row r="223" spans="1:25" s="1" customFormat="1">
      <c r="A223" s="168"/>
      <c r="B223" s="110" t="str">
        <f t="shared" si="192"/>
        <v/>
      </c>
      <c r="C223" s="111">
        <f t="shared" si="193"/>
        <v>3</v>
      </c>
      <c r="D223" s="112">
        <f t="shared" si="194"/>
        <v>1</v>
      </c>
      <c r="E223" s="112">
        <f t="shared" si="195"/>
        <v>6</v>
      </c>
      <c r="F223" s="112">
        <f t="shared" si="196"/>
        <v>1</v>
      </c>
      <c r="G223" s="111" t="str">
        <f t="shared" si="197"/>
        <v/>
      </c>
      <c r="H223" s="111" t="str">
        <f t="shared" si="198"/>
        <v/>
      </c>
      <c r="I223" s="50"/>
      <c r="J223" s="111">
        <f t="shared" si="199"/>
        <v>0</v>
      </c>
      <c r="K223" s="113"/>
      <c r="L223" s="169" t="str">
        <f t="shared" ref="L223" si="203">IF(A223=0,"",IF(AND(D223="",E223="",F223="",G223="",H223=""),"",CONCATENATE(TEXT(D223,0),IF(E223="","",CONCATENATE(".",TEXT(E223,0))),IF(F223="","",CONCATENATE(".",TEXT(F223,0))),IF(G223="","",CONCATENATE(".",TEXT(G223,0))),IF(H223="","",CONCATENATE(".",TEXT(H223,0))),IF(I223="","",CONCATENATE(".",TEXT(I223,0))))))</f>
        <v/>
      </c>
      <c r="M223" s="309" t="s">
        <v>197</v>
      </c>
      <c r="N223" s="164"/>
      <c r="O223" s="170">
        <v>-1</v>
      </c>
      <c r="P223" s="171"/>
      <c r="Q223" s="198">
        <v>0.85</v>
      </c>
      <c r="R223" s="198"/>
      <c r="S223" s="198">
        <v>1.4</v>
      </c>
      <c r="T223" s="199"/>
      <c r="U223" s="173">
        <f t="shared" ref="U223" si="204">PRODUCT(O223:T223)</f>
        <v>-1.19</v>
      </c>
      <c r="W223" s="174"/>
      <c r="X223" s="3"/>
      <c r="Y223" s="231"/>
    </row>
    <row r="224" spans="1:25">
      <c r="A224" s="115"/>
      <c r="B224" s="110" t="str">
        <f t="shared" si="192"/>
        <v/>
      </c>
      <c r="C224" s="111">
        <f t="shared" si="193"/>
        <v>3</v>
      </c>
      <c r="D224" s="112">
        <f t="shared" si="194"/>
        <v>1</v>
      </c>
      <c r="E224" s="112">
        <f t="shared" si="195"/>
        <v>6</v>
      </c>
      <c r="F224" s="112">
        <f t="shared" si="196"/>
        <v>1</v>
      </c>
      <c r="G224" s="111" t="str">
        <f t="shared" si="197"/>
        <v/>
      </c>
      <c r="H224" s="111" t="str">
        <f t="shared" si="198"/>
        <v/>
      </c>
      <c r="I224" s="50"/>
      <c r="J224" s="111">
        <f t="shared" si="199"/>
        <v>0</v>
      </c>
      <c r="K224" s="113"/>
      <c r="L224" s="169" t="str">
        <f t="shared" si="174"/>
        <v/>
      </c>
      <c r="M224" s="307" t="s">
        <v>140</v>
      </c>
      <c r="N224" s="128"/>
      <c r="O224" s="129">
        <v>1</v>
      </c>
      <c r="P224" s="130"/>
      <c r="Q224" s="194">
        <v>5.8</v>
      </c>
      <c r="R224" s="194"/>
      <c r="S224" s="194">
        <v>2.95</v>
      </c>
      <c r="T224" s="195"/>
      <c r="U224" s="132">
        <f t="shared" si="200"/>
        <v>17.11</v>
      </c>
      <c r="V224" s="131"/>
      <c r="W224" s="133"/>
      <c r="X224" s="64"/>
      <c r="Y224" s="231"/>
    </row>
    <row r="225" spans="1:25" s="1" customFormat="1">
      <c r="A225" s="168"/>
      <c r="B225" s="110" t="str">
        <f t="shared" si="192"/>
        <v/>
      </c>
      <c r="C225" s="111">
        <f t="shared" si="193"/>
        <v>3</v>
      </c>
      <c r="D225" s="112">
        <f t="shared" si="194"/>
        <v>1</v>
      </c>
      <c r="E225" s="112">
        <f t="shared" si="195"/>
        <v>6</v>
      </c>
      <c r="F225" s="112">
        <f t="shared" si="196"/>
        <v>1</v>
      </c>
      <c r="G225" s="111" t="str">
        <f t="shared" si="197"/>
        <v/>
      </c>
      <c r="H225" s="111" t="str">
        <f t="shared" si="198"/>
        <v/>
      </c>
      <c r="I225" s="50"/>
      <c r="J225" s="111">
        <f t="shared" si="199"/>
        <v>0</v>
      </c>
      <c r="K225" s="113"/>
      <c r="L225" s="169" t="str">
        <f t="shared" ref="L225" si="205">IF(A225=0,"",IF(AND(D225="",E225="",F225="",G225="",H225=""),"",CONCATENATE(TEXT(D225,0),IF(E225="","",CONCATENATE(".",TEXT(E225,0))),IF(F225="","",CONCATENATE(".",TEXT(F225,0))),IF(G225="","",CONCATENATE(".",TEXT(G225,0))),IF(H225="","",CONCATENATE(".",TEXT(H225,0))),IF(I225="","",CONCATENATE(".",TEXT(I225,0))))))</f>
        <v/>
      </c>
      <c r="M225" s="309" t="s">
        <v>199</v>
      </c>
      <c r="N225" s="164"/>
      <c r="O225" s="170">
        <v>-1</v>
      </c>
      <c r="P225" s="171"/>
      <c r="Q225" s="198">
        <v>1.2</v>
      </c>
      <c r="R225" s="198"/>
      <c r="S225" s="198">
        <v>2.1</v>
      </c>
      <c r="T225" s="199"/>
      <c r="U225" s="173">
        <f t="shared" ref="U225" si="206">PRODUCT(O225:T225)</f>
        <v>-2.52</v>
      </c>
      <c r="W225" s="174"/>
      <c r="X225" s="3"/>
      <c r="Y225" s="231"/>
    </row>
    <row r="226" spans="1:25">
      <c r="A226" s="115"/>
      <c r="B226" s="110" t="str">
        <f t="shared" si="192"/>
        <v/>
      </c>
      <c r="C226" s="111">
        <f t="shared" si="193"/>
        <v>3</v>
      </c>
      <c r="D226" s="112">
        <f t="shared" si="194"/>
        <v>1</v>
      </c>
      <c r="E226" s="112">
        <f t="shared" si="195"/>
        <v>6</v>
      </c>
      <c r="F226" s="112">
        <f t="shared" si="196"/>
        <v>1</v>
      </c>
      <c r="G226" s="111" t="str">
        <f t="shared" si="197"/>
        <v/>
      </c>
      <c r="H226" s="111" t="str">
        <f t="shared" si="198"/>
        <v/>
      </c>
      <c r="I226" s="50"/>
      <c r="J226" s="111">
        <f t="shared" si="199"/>
        <v>0</v>
      </c>
      <c r="K226" s="113"/>
      <c r="L226" s="169" t="str">
        <f t="shared" si="174"/>
        <v/>
      </c>
      <c r="M226" s="307" t="s">
        <v>141</v>
      </c>
      <c r="N226" s="128"/>
      <c r="O226" s="129">
        <v>1</v>
      </c>
      <c r="P226" s="130"/>
      <c r="Q226" s="194">
        <v>3.75</v>
      </c>
      <c r="R226" s="194"/>
      <c r="S226" s="194">
        <v>2.95</v>
      </c>
      <c r="T226" s="195"/>
      <c r="U226" s="132">
        <f t="shared" si="200"/>
        <v>11.0625</v>
      </c>
      <c r="V226" s="131"/>
      <c r="W226" s="133"/>
      <c r="X226" s="64"/>
      <c r="Y226" s="231"/>
    </row>
    <row r="227" spans="1:25">
      <c r="A227" s="115"/>
      <c r="B227" s="110" t="str">
        <f t="shared" si="192"/>
        <v/>
      </c>
      <c r="C227" s="111">
        <f t="shared" si="193"/>
        <v>3</v>
      </c>
      <c r="D227" s="112">
        <f t="shared" si="194"/>
        <v>1</v>
      </c>
      <c r="E227" s="112">
        <f t="shared" si="195"/>
        <v>6</v>
      </c>
      <c r="F227" s="112">
        <f t="shared" si="196"/>
        <v>1</v>
      </c>
      <c r="G227" s="111" t="str">
        <f t="shared" si="197"/>
        <v/>
      </c>
      <c r="H227" s="111" t="str">
        <f t="shared" si="198"/>
        <v/>
      </c>
      <c r="I227" s="50"/>
      <c r="J227" s="111">
        <f t="shared" si="199"/>
        <v>0</v>
      </c>
      <c r="K227" s="113"/>
      <c r="L227" s="169" t="str">
        <f t="shared" si="174"/>
        <v/>
      </c>
      <c r="M227" s="306" t="s">
        <v>142</v>
      </c>
      <c r="N227" s="128"/>
      <c r="O227" s="129"/>
      <c r="P227" s="130"/>
      <c r="Q227" s="194"/>
      <c r="R227" s="194"/>
      <c r="S227" s="194"/>
      <c r="T227" s="195"/>
      <c r="U227" s="150"/>
      <c r="V227" s="131">
        <f>SUM(U228:U233)</f>
        <v>105.215</v>
      </c>
      <c r="W227" s="133"/>
      <c r="X227" s="147"/>
      <c r="Y227" s="231"/>
    </row>
    <row r="228" spans="1:25">
      <c r="A228" s="115"/>
      <c r="B228" s="110" t="str">
        <f t="shared" si="192"/>
        <v/>
      </c>
      <c r="C228" s="111">
        <f t="shared" si="193"/>
        <v>3</v>
      </c>
      <c r="D228" s="112">
        <f t="shared" si="194"/>
        <v>1</v>
      </c>
      <c r="E228" s="112">
        <f t="shared" si="195"/>
        <v>6</v>
      </c>
      <c r="F228" s="112">
        <f t="shared" si="196"/>
        <v>1</v>
      </c>
      <c r="G228" s="111" t="str">
        <f t="shared" si="197"/>
        <v/>
      </c>
      <c r="H228" s="111" t="str">
        <f t="shared" si="198"/>
        <v/>
      </c>
      <c r="I228" s="50"/>
      <c r="J228" s="111">
        <f t="shared" si="199"/>
        <v>0</v>
      </c>
      <c r="K228" s="113"/>
      <c r="L228" s="169" t="str">
        <f t="shared" si="174"/>
        <v/>
      </c>
      <c r="M228" s="307" t="s">
        <v>200</v>
      </c>
      <c r="N228" s="128"/>
      <c r="O228" s="129">
        <v>1</v>
      </c>
      <c r="P228" s="130"/>
      <c r="Q228" s="194">
        <v>15</v>
      </c>
      <c r="R228" s="194"/>
      <c r="S228" s="194">
        <v>3.15</v>
      </c>
      <c r="T228" s="195"/>
      <c r="U228" s="132">
        <f t="shared" ref="U228:U230" si="207">PRODUCT(O228:T228)</f>
        <v>47.25</v>
      </c>
      <c r="V228" s="131"/>
      <c r="W228" s="133"/>
      <c r="X228" s="64"/>
      <c r="Y228" s="231"/>
    </row>
    <row r="229" spans="1:25" s="1" customFormat="1">
      <c r="A229" s="168"/>
      <c r="B229" s="110" t="str">
        <f t="shared" si="192"/>
        <v/>
      </c>
      <c r="C229" s="111">
        <f t="shared" si="193"/>
        <v>3</v>
      </c>
      <c r="D229" s="112">
        <f t="shared" si="194"/>
        <v>1</v>
      </c>
      <c r="E229" s="112">
        <f t="shared" si="195"/>
        <v>6</v>
      </c>
      <c r="F229" s="112">
        <f t="shared" si="196"/>
        <v>1</v>
      </c>
      <c r="G229" s="111" t="str">
        <f t="shared" si="197"/>
        <v/>
      </c>
      <c r="H229" s="111" t="str">
        <f t="shared" si="198"/>
        <v/>
      </c>
      <c r="I229" s="50"/>
      <c r="J229" s="111">
        <f t="shared" si="199"/>
        <v>0</v>
      </c>
      <c r="K229" s="113"/>
      <c r="L229" s="169" t="str">
        <f t="shared" si="174"/>
        <v/>
      </c>
      <c r="M229" s="309" t="s">
        <v>197</v>
      </c>
      <c r="N229" s="164"/>
      <c r="O229" s="170">
        <v>-1</v>
      </c>
      <c r="P229" s="171"/>
      <c r="Q229" s="198">
        <v>0.85</v>
      </c>
      <c r="R229" s="198"/>
      <c r="S229" s="198">
        <v>1.4</v>
      </c>
      <c r="T229" s="199"/>
      <c r="U229" s="173">
        <f t="shared" si="207"/>
        <v>-1.19</v>
      </c>
      <c r="W229" s="174"/>
      <c r="X229" s="3"/>
      <c r="Y229" s="231"/>
    </row>
    <row r="230" spans="1:25">
      <c r="A230" s="115"/>
      <c r="B230" s="110" t="str">
        <f t="shared" si="192"/>
        <v/>
      </c>
      <c r="C230" s="111">
        <f t="shared" si="193"/>
        <v>3</v>
      </c>
      <c r="D230" s="112">
        <f t="shared" si="194"/>
        <v>1</v>
      </c>
      <c r="E230" s="112">
        <f t="shared" si="195"/>
        <v>6</v>
      </c>
      <c r="F230" s="112">
        <f t="shared" si="196"/>
        <v>1</v>
      </c>
      <c r="G230" s="111" t="str">
        <f t="shared" si="197"/>
        <v/>
      </c>
      <c r="H230" s="111" t="str">
        <f t="shared" si="198"/>
        <v/>
      </c>
      <c r="I230" s="50"/>
      <c r="J230" s="111">
        <f t="shared" si="199"/>
        <v>0</v>
      </c>
      <c r="K230" s="113"/>
      <c r="L230" s="169" t="str">
        <f t="shared" si="174"/>
        <v/>
      </c>
      <c r="M230" s="307" t="s">
        <v>172</v>
      </c>
      <c r="N230" s="128"/>
      <c r="O230" s="129">
        <v>1</v>
      </c>
      <c r="P230" s="130"/>
      <c r="Q230" s="194">
        <f>(3.12+3.28)</f>
        <v>6.4</v>
      </c>
      <c r="R230" s="194"/>
      <c r="S230" s="194">
        <v>3.15</v>
      </c>
      <c r="T230" s="195"/>
      <c r="U230" s="132">
        <f t="shared" si="207"/>
        <v>20.16</v>
      </c>
      <c r="V230" s="131"/>
      <c r="W230" s="133"/>
      <c r="X230" s="64"/>
      <c r="Y230" s="231"/>
    </row>
    <row r="231" spans="1:25" s="1" customFormat="1">
      <c r="A231" s="168"/>
      <c r="B231" s="110" t="str">
        <f t="shared" si="192"/>
        <v/>
      </c>
      <c r="C231" s="111">
        <f t="shared" si="193"/>
        <v>3</v>
      </c>
      <c r="D231" s="112">
        <f t="shared" si="194"/>
        <v>1</v>
      </c>
      <c r="E231" s="112">
        <f t="shared" si="195"/>
        <v>6</v>
      </c>
      <c r="F231" s="112">
        <f t="shared" si="196"/>
        <v>1</v>
      </c>
      <c r="G231" s="111" t="str">
        <f t="shared" si="197"/>
        <v/>
      </c>
      <c r="H231" s="111" t="str">
        <f t="shared" si="198"/>
        <v/>
      </c>
      <c r="I231" s="50"/>
      <c r="J231" s="111">
        <f t="shared" si="199"/>
        <v>0</v>
      </c>
      <c r="K231" s="113"/>
      <c r="L231" s="169" t="str">
        <f t="shared" ref="L231" si="208">IF(A231=0,"",IF(AND(D231="",E231="",F231="",G231="",H231=""),"",CONCATENATE(TEXT(D231,0),IF(E231="","",CONCATENATE(".",TEXT(E231,0))),IF(F231="","",CONCATENATE(".",TEXT(F231,0))),IF(G231="","",CONCATENATE(".",TEXT(G231,0))),IF(H231="","",CONCATENATE(".",TEXT(H231,0))),IF(I231="","",CONCATENATE(".",TEXT(I231,0))))))</f>
        <v/>
      </c>
      <c r="M231" s="309" t="s">
        <v>201</v>
      </c>
      <c r="N231" s="164"/>
      <c r="O231" s="170">
        <v>-1</v>
      </c>
      <c r="P231" s="171"/>
      <c r="Q231" s="198">
        <v>1.2</v>
      </c>
      <c r="R231" s="198"/>
      <c r="S231" s="198">
        <v>1.5</v>
      </c>
      <c r="T231" s="199"/>
      <c r="U231" s="173">
        <f t="shared" ref="U231" si="209">PRODUCT(O231:T231)</f>
        <v>-1.7999999999999998</v>
      </c>
      <c r="W231" s="174"/>
      <c r="X231" s="3"/>
      <c r="Y231" s="231"/>
    </row>
    <row r="232" spans="1:25">
      <c r="A232" s="115"/>
      <c r="B232" s="110" t="str">
        <f t="shared" si="192"/>
        <v/>
      </c>
      <c r="C232" s="111">
        <f t="shared" si="193"/>
        <v>3</v>
      </c>
      <c r="D232" s="112">
        <f t="shared" si="194"/>
        <v>1</v>
      </c>
      <c r="E232" s="112">
        <f t="shared" si="195"/>
        <v>6</v>
      </c>
      <c r="F232" s="112">
        <f t="shared" si="196"/>
        <v>1</v>
      </c>
      <c r="G232" s="111" t="str">
        <f t="shared" si="197"/>
        <v/>
      </c>
      <c r="H232" s="111" t="str">
        <f t="shared" si="198"/>
        <v/>
      </c>
      <c r="I232" s="50"/>
      <c r="J232" s="111">
        <f t="shared" si="199"/>
        <v>0</v>
      </c>
      <c r="K232" s="113"/>
      <c r="L232" s="169" t="str">
        <f t="shared" ref="L232:L233" si="210">IF(A232=0,"",IF(AND(D232="",E232="",F232="",G232="",H232=""),"",CONCATENATE(TEXT(D232,0),IF(E232="","",CONCATENATE(".",TEXT(E232,0))),IF(F232="","",CONCATENATE(".",TEXT(F232,0))),IF(G232="","",CONCATENATE(".",TEXT(G232,0))),IF(H232="","",CONCATENATE(".",TEXT(H232,0))),IF(I232="","",CONCATENATE(".",TEXT(I232,0))))))</f>
        <v/>
      </c>
      <c r="M232" s="307" t="s">
        <v>145</v>
      </c>
      <c r="N232" s="128"/>
      <c r="O232" s="129">
        <v>1</v>
      </c>
      <c r="P232" s="130"/>
      <c r="Q232" s="194">
        <f>(9.39+3.91)</f>
        <v>13.3</v>
      </c>
      <c r="R232" s="194"/>
      <c r="S232" s="194">
        <v>3.15</v>
      </c>
      <c r="T232" s="195"/>
      <c r="U232" s="132">
        <f t="shared" ref="U232:U233" si="211">PRODUCT(O232:T232)</f>
        <v>41.895000000000003</v>
      </c>
      <c r="V232" s="131"/>
      <c r="W232" s="133"/>
      <c r="X232" s="64"/>
      <c r="Y232" s="231"/>
    </row>
    <row r="233" spans="1:25" s="1" customFormat="1">
      <c r="A233" s="168"/>
      <c r="B233" s="110" t="str">
        <f t="shared" si="192"/>
        <v/>
      </c>
      <c r="C233" s="111">
        <f t="shared" si="193"/>
        <v>3</v>
      </c>
      <c r="D233" s="112">
        <f t="shared" si="194"/>
        <v>1</v>
      </c>
      <c r="E233" s="112">
        <f t="shared" si="195"/>
        <v>6</v>
      </c>
      <c r="F233" s="112">
        <f t="shared" si="196"/>
        <v>1</v>
      </c>
      <c r="G233" s="111" t="str">
        <f t="shared" si="197"/>
        <v/>
      </c>
      <c r="H233" s="111" t="str">
        <f t="shared" si="198"/>
        <v/>
      </c>
      <c r="I233" s="50"/>
      <c r="J233" s="111">
        <f t="shared" si="199"/>
        <v>0</v>
      </c>
      <c r="K233" s="113"/>
      <c r="L233" s="169" t="str">
        <f t="shared" si="210"/>
        <v/>
      </c>
      <c r="M233" s="309" t="s">
        <v>201</v>
      </c>
      <c r="N233" s="164"/>
      <c r="O233" s="170">
        <v>-1</v>
      </c>
      <c r="P233" s="171"/>
      <c r="Q233" s="198">
        <v>1</v>
      </c>
      <c r="R233" s="198"/>
      <c r="S233" s="198">
        <v>1.1000000000000001</v>
      </c>
      <c r="T233" s="199"/>
      <c r="U233" s="173">
        <f t="shared" si="211"/>
        <v>-1.1000000000000001</v>
      </c>
      <c r="W233" s="174"/>
      <c r="X233" s="3"/>
      <c r="Y233" s="231"/>
    </row>
    <row r="234" spans="1:25">
      <c r="A234" s="115"/>
      <c r="B234" s="110" t="str">
        <f t="shared" si="192"/>
        <v/>
      </c>
      <c r="C234" s="111">
        <f t="shared" si="193"/>
        <v>3</v>
      </c>
      <c r="D234" s="112">
        <f t="shared" si="194"/>
        <v>1</v>
      </c>
      <c r="E234" s="112">
        <f t="shared" si="195"/>
        <v>6</v>
      </c>
      <c r="F234" s="112">
        <f t="shared" si="196"/>
        <v>1</v>
      </c>
      <c r="G234" s="111" t="str">
        <f t="shared" si="197"/>
        <v/>
      </c>
      <c r="H234" s="111" t="str">
        <f t="shared" si="198"/>
        <v/>
      </c>
      <c r="I234" s="50"/>
      <c r="J234" s="111">
        <f t="shared" si="199"/>
        <v>0</v>
      </c>
      <c r="K234" s="113"/>
      <c r="L234" s="169" t="str">
        <f t="shared" si="174"/>
        <v/>
      </c>
      <c r="M234" s="306" t="s">
        <v>130</v>
      </c>
      <c r="N234" s="128"/>
      <c r="O234" s="129"/>
      <c r="P234" s="130"/>
      <c r="Q234" s="194"/>
      <c r="R234" s="194"/>
      <c r="S234" s="194"/>
      <c r="T234" s="195"/>
      <c r="U234" s="150"/>
      <c r="V234" s="131">
        <f>SUM(U235:U239)</f>
        <v>46.0685</v>
      </c>
      <c r="W234" s="133"/>
      <c r="X234" s="147"/>
      <c r="Y234" s="231"/>
    </row>
    <row r="235" spans="1:25">
      <c r="A235" s="115"/>
      <c r="B235" s="110" t="str">
        <f t="shared" si="192"/>
        <v/>
      </c>
      <c r="C235" s="111">
        <f t="shared" si="193"/>
        <v>3</v>
      </c>
      <c r="D235" s="112">
        <f t="shared" si="194"/>
        <v>1</v>
      </c>
      <c r="E235" s="112">
        <f t="shared" si="195"/>
        <v>6</v>
      </c>
      <c r="F235" s="112">
        <f t="shared" si="196"/>
        <v>1</v>
      </c>
      <c r="G235" s="111" t="str">
        <f t="shared" si="197"/>
        <v/>
      </c>
      <c r="H235" s="111" t="str">
        <f t="shared" si="198"/>
        <v/>
      </c>
      <c r="I235" s="50"/>
      <c r="J235" s="111">
        <f t="shared" si="199"/>
        <v>0</v>
      </c>
      <c r="K235" s="113"/>
      <c r="L235" s="169" t="str">
        <f t="shared" si="174"/>
        <v/>
      </c>
      <c r="M235" s="307" t="s">
        <v>146</v>
      </c>
      <c r="N235" s="128"/>
      <c r="O235" s="129">
        <v>1</v>
      </c>
      <c r="P235" s="130"/>
      <c r="Q235" s="194">
        <v>15.6</v>
      </c>
      <c r="R235" s="194"/>
      <c r="S235" s="194">
        <v>2.4500000000000002</v>
      </c>
      <c r="T235" s="195"/>
      <c r="U235" s="132">
        <f t="shared" ref="U235:U238" si="212">PRODUCT(O235:T235)</f>
        <v>38.22</v>
      </c>
      <c r="V235" s="131"/>
      <c r="W235" s="133"/>
      <c r="X235" s="64"/>
      <c r="Y235" s="231"/>
    </row>
    <row r="236" spans="1:25" s="1" customFormat="1">
      <c r="A236" s="168"/>
      <c r="B236" s="110" t="str">
        <f t="shared" si="192"/>
        <v/>
      </c>
      <c r="C236" s="111">
        <f t="shared" si="193"/>
        <v>3</v>
      </c>
      <c r="D236" s="112">
        <f t="shared" si="194"/>
        <v>1</v>
      </c>
      <c r="E236" s="112">
        <f t="shared" si="195"/>
        <v>6</v>
      </c>
      <c r="F236" s="112">
        <f t="shared" si="196"/>
        <v>1</v>
      </c>
      <c r="G236" s="111" t="str">
        <f t="shared" si="197"/>
        <v/>
      </c>
      <c r="H236" s="111" t="str">
        <f t="shared" si="198"/>
        <v/>
      </c>
      <c r="I236" s="50"/>
      <c r="J236" s="111">
        <f t="shared" si="199"/>
        <v>0</v>
      </c>
      <c r="K236" s="113"/>
      <c r="L236" s="169" t="str">
        <f t="shared" si="174"/>
        <v/>
      </c>
      <c r="M236" s="309" t="s">
        <v>202</v>
      </c>
      <c r="N236" s="164"/>
      <c r="O236" s="170">
        <v>-1</v>
      </c>
      <c r="P236" s="171"/>
      <c r="Q236" s="198">
        <v>0.85</v>
      </c>
      <c r="R236" s="198"/>
      <c r="S236" s="198">
        <v>1.4</v>
      </c>
      <c r="T236" s="199"/>
      <c r="U236" s="173">
        <f t="shared" si="212"/>
        <v>-1.19</v>
      </c>
      <c r="W236" s="174"/>
      <c r="X236" s="3"/>
      <c r="Y236" s="231"/>
    </row>
    <row r="237" spans="1:25" s="1" customFormat="1">
      <c r="A237" s="168"/>
      <c r="B237" s="110" t="str">
        <f t="shared" si="192"/>
        <v/>
      </c>
      <c r="C237" s="111">
        <f t="shared" si="193"/>
        <v>3</v>
      </c>
      <c r="D237" s="112">
        <f t="shared" si="194"/>
        <v>1</v>
      </c>
      <c r="E237" s="112">
        <f t="shared" si="195"/>
        <v>6</v>
      </c>
      <c r="F237" s="112">
        <f t="shared" si="196"/>
        <v>1</v>
      </c>
      <c r="G237" s="111" t="str">
        <f t="shared" si="197"/>
        <v/>
      </c>
      <c r="H237" s="111" t="str">
        <f t="shared" si="198"/>
        <v/>
      </c>
      <c r="I237" s="50"/>
      <c r="J237" s="111">
        <f t="shared" si="199"/>
        <v>0</v>
      </c>
      <c r="K237" s="113"/>
      <c r="L237" s="169" t="str">
        <f t="shared" si="174"/>
        <v/>
      </c>
      <c r="M237" s="309" t="s">
        <v>203</v>
      </c>
      <c r="N237" s="164"/>
      <c r="O237" s="170">
        <v>-1</v>
      </c>
      <c r="P237" s="171"/>
      <c r="Q237" s="198">
        <v>0.96</v>
      </c>
      <c r="R237" s="198"/>
      <c r="S237" s="198">
        <v>2</v>
      </c>
      <c r="T237" s="199"/>
      <c r="U237" s="173">
        <f t="shared" si="212"/>
        <v>-1.92</v>
      </c>
      <c r="W237" s="174"/>
      <c r="X237" s="3"/>
      <c r="Y237" s="231"/>
    </row>
    <row r="238" spans="1:25">
      <c r="A238" s="115"/>
      <c r="B238" s="110" t="str">
        <f t="shared" si="192"/>
        <v/>
      </c>
      <c r="C238" s="111">
        <f t="shared" si="193"/>
        <v>3</v>
      </c>
      <c r="D238" s="112">
        <f t="shared" si="194"/>
        <v>1</v>
      </c>
      <c r="E238" s="112">
        <f t="shared" si="195"/>
        <v>6</v>
      </c>
      <c r="F238" s="112">
        <f t="shared" si="196"/>
        <v>1</v>
      </c>
      <c r="G238" s="111" t="str">
        <f t="shared" si="197"/>
        <v/>
      </c>
      <c r="H238" s="111" t="str">
        <f t="shared" si="198"/>
        <v/>
      </c>
      <c r="I238" s="50"/>
      <c r="J238" s="111">
        <f t="shared" si="199"/>
        <v>0</v>
      </c>
      <c r="K238" s="113"/>
      <c r="L238" s="169" t="str">
        <f t="shared" si="174"/>
        <v/>
      </c>
      <c r="M238" s="307" t="s">
        <v>147</v>
      </c>
      <c r="N238" s="128"/>
      <c r="O238" s="129">
        <v>1</v>
      </c>
      <c r="P238" s="130"/>
      <c r="Q238" s="194">
        <v>4.8499999999999996</v>
      </c>
      <c r="R238" s="194"/>
      <c r="S238" s="194">
        <v>2.4500000000000002</v>
      </c>
      <c r="T238" s="195"/>
      <c r="U238" s="132">
        <f t="shared" si="212"/>
        <v>11.8825</v>
      </c>
      <c r="V238" s="131"/>
      <c r="W238" s="133"/>
      <c r="X238" s="64"/>
      <c r="Y238" s="231"/>
    </row>
    <row r="239" spans="1:25" s="1" customFormat="1">
      <c r="A239" s="168"/>
      <c r="B239" s="110" t="str">
        <f t="shared" si="192"/>
        <v/>
      </c>
      <c r="C239" s="111">
        <f t="shared" si="193"/>
        <v>3</v>
      </c>
      <c r="D239" s="112">
        <f t="shared" si="194"/>
        <v>1</v>
      </c>
      <c r="E239" s="112">
        <f t="shared" si="195"/>
        <v>6</v>
      </c>
      <c r="F239" s="112">
        <f t="shared" si="196"/>
        <v>1</v>
      </c>
      <c r="G239" s="111" t="str">
        <f t="shared" si="197"/>
        <v/>
      </c>
      <c r="H239" s="111" t="str">
        <f t="shared" si="198"/>
        <v/>
      </c>
      <c r="I239" s="50"/>
      <c r="J239" s="111">
        <f t="shared" si="199"/>
        <v>0</v>
      </c>
      <c r="K239" s="113"/>
      <c r="L239" s="169" t="str">
        <f t="shared" ref="L239" si="213">IF(A239=0,"",IF(AND(D239="",E239="",F239="",G239="",H239=""),"",CONCATENATE(TEXT(D239,0),IF(E239="","",CONCATENATE(".",TEXT(E239,0))),IF(F239="","",CONCATENATE(".",TEXT(F239,0))),IF(G239="","",CONCATENATE(".",TEXT(G239,0))),IF(H239="","",CONCATENATE(".",TEXT(H239,0))),IF(I239="","",CONCATENATE(".",TEXT(I239,0))))))</f>
        <v/>
      </c>
      <c r="M239" s="309" t="s">
        <v>204</v>
      </c>
      <c r="N239" s="164"/>
      <c r="O239" s="170">
        <v>-1</v>
      </c>
      <c r="P239" s="171"/>
      <c r="Q239" s="198">
        <v>1.2</v>
      </c>
      <c r="R239" s="198"/>
      <c r="S239" s="198">
        <v>0.77</v>
      </c>
      <c r="T239" s="199"/>
      <c r="U239" s="173">
        <f t="shared" ref="U239" si="214">PRODUCT(O239:T239)</f>
        <v>-0.92399999999999993</v>
      </c>
      <c r="W239" s="174"/>
      <c r="X239" s="3"/>
      <c r="Y239" s="231"/>
    </row>
    <row r="240" spans="1:25">
      <c r="A240" s="115"/>
      <c r="B240" s="110" t="str">
        <f t="shared" si="192"/>
        <v/>
      </c>
      <c r="C240" s="111">
        <f t="shared" si="193"/>
        <v>3</v>
      </c>
      <c r="D240" s="112">
        <f t="shared" si="194"/>
        <v>1</v>
      </c>
      <c r="E240" s="112">
        <f t="shared" si="195"/>
        <v>6</v>
      </c>
      <c r="F240" s="112">
        <f t="shared" si="196"/>
        <v>1</v>
      </c>
      <c r="G240" s="111" t="str">
        <f t="shared" si="197"/>
        <v/>
      </c>
      <c r="H240" s="111" t="str">
        <f t="shared" si="198"/>
        <v/>
      </c>
      <c r="I240" s="50"/>
      <c r="J240" s="111">
        <f t="shared" si="199"/>
        <v>0</v>
      </c>
      <c r="K240" s="113"/>
      <c r="L240" s="169" t="str">
        <f t="shared" ref="L240:L246" si="215">IF(A240=0,"",IF(AND(D240="",E240="",F240="",G240="",H240=""),"",CONCATENATE(TEXT(D240,0),IF(E240="","",CONCATENATE(".",TEXT(E240,0))),IF(F240="","",CONCATENATE(".",TEXT(F240,0))),IF(G240="","",CONCATENATE(".",TEXT(G240,0))),IF(H240="","",CONCATENATE(".",TEXT(H240,0))),IF(I240="","",CONCATENATE(".",TEXT(I240,0))))))</f>
        <v/>
      </c>
      <c r="M240" s="306" t="s">
        <v>149</v>
      </c>
      <c r="N240" s="128"/>
      <c r="O240" s="129"/>
      <c r="P240" s="130"/>
      <c r="Q240" s="194"/>
      <c r="R240" s="194"/>
      <c r="S240" s="194"/>
      <c r="T240" s="195"/>
      <c r="U240" s="150"/>
      <c r="V240" s="131">
        <f>SUM(U241:U242)</f>
        <v>11.4</v>
      </c>
      <c r="W240" s="133"/>
      <c r="X240" s="147"/>
      <c r="Y240" s="231"/>
    </row>
    <row r="241" spans="1:32">
      <c r="A241" s="168"/>
      <c r="B241" s="110" t="str">
        <f t="shared" si="192"/>
        <v/>
      </c>
      <c r="C241" s="111">
        <f t="shared" si="193"/>
        <v>3</v>
      </c>
      <c r="D241" s="112">
        <f t="shared" si="194"/>
        <v>1</v>
      </c>
      <c r="E241" s="112">
        <f t="shared" si="195"/>
        <v>6</v>
      </c>
      <c r="F241" s="112">
        <f t="shared" si="196"/>
        <v>1</v>
      </c>
      <c r="G241" s="111" t="str">
        <f t="shared" si="197"/>
        <v/>
      </c>
      <c r="H241" s="111" t="str">
        <f t="shared" si="198"/>
        <v/>
      </c>
      <c r="I241" s="50"/>
      <c r="J241" s="111">
        <f t="shared" si="199"/>
        <v>0</v>
      </c>
      <c r="K241" s="113"/>
      <c r="L241" s="169" t="str">
        <f t="shared" ref="L241:L242" si="216">IF(A241=0,"",IF(AND(D241="",E241="",F241="",G241="",H241=""),"",CONCATENATE(TEXT(D241,0),IF(E241="","",CONCATENATE(".",TEXT(E241,0))),IF(F241="","",CONCATENATE(".",TEXT(F241,0))),IF(G241="","",CONCATENATE(".",TEXT(G241,0))),IF(H241="","",CONCATENATE(".",TEXT(H241,0))),IF(I241="","",CONCATENATE(".",TEXT(I241,0))))))</f>
        <v/>
      </c>
      <c r="M241" s="307" t="s">
        <v>152</v>
      </c>
      <c r="N241" s="128"/>
      <c r="O241" s="129">
        <v>1</v>
      </c>
      <c r="P241" s="130"/>
      <c r="Q241" s="194">
        <v>5.2</v>
      </c>
      <c r="R241" s="194"/>
      <c r="S241" s="194">
        <v>2.4</v>
      </c>
      <c r="T241" s="195"/>
      <c r="U241" s="132">
        <f t="shared" ref="U241:U242" si="217">PRODUCT(O241:T241)</f>
        <v>12.48</v>
      </c>
      <c r="V241" s="131"/>
      <c r="W241" s="133"/>
      <c r="X241" s="64"/>
      <c r="Y241" s="231"/>
    </row>
    <row r="242" spans="1:32" s="1" customFormat="1">
      <c r="A242" s="168"/>
      <c r="B242" s="110" t="str">
        <f t="shared" si="192"/>
        <v/>
      </c>
      <c r="C242" s="111">
        <f t="shared" si="193"/>
        <v>3</v>
      </c>
      <c r="D242" s="112">
        <f t="shared" si="194"/>
        <v>1</v>
      </c>
      <c r="E242" s="112">
        <f t="shared" si="195"/>
        <v>6</v>
      </c>
      <c r="F242" s="112">
        <f t="shared" si="196"/>
        <v>1</v>
      </c>
      <c r="G242" s="111" t="str">
        <f t="shared" si="197"/>
        <v/>
      </c>
      <c r="H242" s="111" t="str">
        <f t="shared" si="198"/>
        <v/>
      </c>
      <c r="I242" s="50"/>
      <c r="J242" s="111">
        <f t="shared" si="199"/>
        <v>0</v>
      </c>
      <c r="K242" s="113"/>
      <c r="L242" s="169" t="str">
        <f t="shared" si="216"/>
        <v/>
      </c>
      <c r="M242" s="309" t="s">
        <v>205</v>
      </c>
      <c r="N242" s="164"/>
      <c r="O242" s="170">
        <v>-1</v>
      </c>
      <c r="P242" s="171"/>
      <c r="Q242" s="198">
        <v>0.6</v>
      </c>
      <c r="R242" s="198"/>
      <c r="S242" s="198">
        <v>1.8</v>
      </c>
      <c r="T242" s="199"/>
      <c r="U242" s="173">
        <f t="shared" si="217"/>
        <v>-1.08</v>
      </c>
      <c r="W242" s="174"/>
      <c r="X242" s="3"/>
      <c r="Y242" s="231"/>
    </row>
    <row r="243" spans="1:32">
      <c r="A243" s="168"/>
      <c r="B243" s="110" t="str">
        <f t="shared" si="192"/>
        <v/>
      </c>
      <c r="C243" s="111">
        <f t="shared" si="193"/>
        <v>3</v>
      </c>
      <c r="D243" s="112">
        <f t="shared" si="194"/>
        <v>1</v>
      </c>
      <c r="E243" s="112">
        <f t="shared" si="195"/>
        <v>6</v>
      </c>
      <c r="F243" s="112">
        <f t="shared" si="196"/>
        <v>1</v>
      </c>
      <c r="G243" s="111" t="str">
        <f t="shared" si="197"/>
        <v/>
      </c>
      <c r="H243" s="111" t="str">
        <f t="shared" si="198"/>
        <v/>
      </c>
      <c r="I243" s="50"/>
      <c r="J243" s="111">
        <f t="shared" si="199"/>
        <v>0</v>
      </c>
      <c r="K243" s="113"/>
      <c r="L243" s="169" t="str">
        <f t="shared" si="215"/>
        <v/>
      </c>
      <c r="M243" s="306" t="s">
        <v>206</v>
      </c>
      <c r="N243" s="128"/>
      <c r="O243" s="129"/>
      <c r="P243" s="130"/>
      <c r="Q243" s="194"/>
      <c r="R243" s="194"/>
      <c r="S243" s="194"/>
      <c r="T243" s="195"/>
      <c r="U243" s="150"/>
      <c r="V243" s="131">
        <f>SUM(U244:U246)</f>
        <v>132.893</v>
      </c>
      <c r="W243" s="133"/>
      <c r="X243" s="147"/>
      <c r="Y243" s="231"/>
    </row>
    <row r="244" spans="1:32">
      <c r="A244" s="168"/>
      <c r="B244" s="110" t="str">
        <f t="shared" si="192"/>
        <v/>
      </c>
      <c r="C244" s="111">
        <f t="shared" si="193"/>
        <v>3</v>
      </c>
      <c r="D244" s="112">
        <f t="shared" si="194"/>
        <v>1</v>
      </c>
      <c r="E244" s="112">
        <f t="shared" si="195"/>
        <v>6</v>
      </c>
      <c r="F244" s="112">
        <f t="shared" si="196"/>
        <v>1</v>
      </c>
      <c r="G244" s="111" t="str">
        <f t="shared" si="197"/>
        <v/>
      </c>
      <c r="H244" s="111" t="str">
        <f t="shared" si="198"/>
        <v/>
      </c>
      <c r="I244" s="50"/>
      <c r="J244" s="111">
        <f t="shared" si="199"/>
        <v>0</v>
      </c>
      <c r="K244" s="113"/>
      <c r="L244" s="169" t="str">
        <f t="shared" si="215"/>
        <v/>
      </c>
      <c r="M244" s="307" t="s">
        <v>207</v>
      </c>
      <c r="N244" s="128"/>
      <c r="O244" s="129">
        <v>1</v>
      </c>
      <c r="P244" s="130"/>
      <c r="Q244" s="194">
        <v>12.68</v>
      </c>
      <c r="R244" s="194"/>
      <c r="S244" s="194">
        <v>2.85</v>
      </c>
      <c r="T244" s="195"/>
      <c r="U244" s="132">
        <f t="shared" ref="U244:U246" si="218">PRODUCT(O244:T244)</f>
        <v>36.137999999999998</v>
      </c>
      <c r="V244" s="131"/>
      <c r="W244" s="133"/>
      <c r="X244" s="64"/>
      <c r="Y244" s="231"/>
    </row>
    <row r="245" spans="1:32">
      <c r="A245" s="168"/>
      <c r="B245" s="110" t="str">
        <f t="shared" si="192"/>
        <v/>
      </c>
      <c r="C245" s="111">
        <f t="shared" si="193"/>
        <v>3</v>
      </c>
      <c r="D245" s="112">
        <f t="shared" si="194"/>
        <v>1</v>
      </c>
      <c r="E245" s="112">
        <f t="shared" si="195"/>
        <v>6</v>
      </c>
      <c r="F245" s="112">
        <f t="shared" si="196"/>
        <v>1</v>
      </c>
      <c r="G245" s="111" t="str">
        <f t="shared" si="197"/>
        <v/>
      </c>
      <c r="H245" s="111" t="str">
        <f t="shared" si="198"/>
        <v/>
      </c>
      <c r="I245" s="50"/>
      <c r="J245" s="111">
        <f t="shared" si="199"/>
        <v>0</v>
      </c>
      <c r="K245" s="113"/>
      <c r="L245" s="169" t="str">
        <f t="shared" si="215"/>
        <v/>
      </c>
      <c r="M245" s="307" t="s">
        <v>208</v>
      </c>
      <c r="N245" s="128"/>
      <c r="O245" s="129">
        <v>1</v>
      </c>
      <c r="P245" s="130"/>
      <c r="Q245" s="194">
        <v>15.2</v>
      </c>
      <c r="R245" s="194"/>
      <c r="S245" s="194">
        <v>3.25</v>
      </c>
      <c r="T245" s="195"/>
      <c r="U245" s="132">
        <f t="shared" si="218"/>
        <v>49.4</v>
      </c>
      <c r="V245" s="131"/>
      <c r="W245" s="133"/>
      <c r="X245" s="64"/>
      <c r="Y245" s="231"/>
    </row>
    <row r="246" spans="1:32">
      <c r="A246" s="168"/>
      <c r="B246" s="110" t="str">
        <f t="shared" si="192"/>
        <v/>
      </c>
      <c r="C246" s="111">
        <f t="shared" si="193"/>
        <v>3</v>
      </c>
      <c r="D246" s="112">
        <f t="shared" si="194"/>
        <v>1</v>
      </c>
      <c r="E246" s="112">
        <f t="shared" si="195"/>
        <v>6</v>
      </c>
      <c r="F246" s="112">
        <f t="shared" si="196"/>
        <v>1</v>
      </c>
      <c r="G246" s="111" t="str">
        <f t="shared" si="197"/>
        <v/>
      </c>
      <c r="H246" s="111" t="str">
        <f t="shared" si="198"/>
        <v/>
      </c>
      <c r="I246" s="50"/>
      <c r="J246" s="111">
        <f t="shared" si="199"/>
        <v>0</v>
      </c>
      <c r="K246" s="113"/>
      <c r="L246" s="169" t="str">
        <f t="shared" si="215"/>
        <v/>
      </c>
      <c r="M246" s="307" t="s">
        <v>209</v>
      </c>
      <c r="N246" s="128"/>
      <c r="O246" s="129">
        <v>1</v>
      </c>
      <c r="P246" s="130"/>
      <c r="Q246" s="194">
        <v>12.3</v>
      </c>
      <c r="R246" s="194"/>
      <c r="S246" s="194">
        <v>3.85</v>
      </c>
      <c r="T246" s="195"/>
      <c r="U246" s="132">
        <f t="shared" si="218"/>
        <v>47.355000000000004</v>
      </c>
      <c r="V246" s="131"/>
      <c r="W246" s="133"/>
      <c r="X246" s="64"/>
      <c r="Y246" s="231"/>
    </row>
    <row r="247" spans="1:32">
      <c r="A247" s="168"/>
      <c r="B247" s="110" t="str">
        <f t="shared" si="192"/>
        <v/>
      </c>
      <c r="C247" s="111">
        <f t="shared" si="193"/>
        <v>3</v>
      </c>
      <c r="D247" s="112">
        <f t="shared" si="194"/>
        <v>1</v>
      </c>
      <c r="E247" s="112">
        <f t="shared" si="195"/>
        <v>6</v>
      </c>
      <c r="F247" s="112">
        <f t="shared" si="196"/>
        <v>1</v>
      </c>
      <c r="G247" s="111" t="str">
        <f t="shared" si="197"/>
        <v/>
      </c>
      <c r="H247" s="111" t="str">
        <f t="shared" si="198"/>
        <v/>
      </c>
      <c r="I247" s="50"/>
      <c r="J247" s="111">
        <f t="shared" si="199"/>
        <v>0</v>
      </c>
      <c r="K247" s="113"/>
      <c r="L247" s="169" t="str">
        <f t="shared" ref="L247:L254" si="219">IF(A247=0,"",IF(AND(D247="",E247="",F247="",G247="",H247=""),"",CONCATENATE(TEXT(D247,0),IF(E247="","",CONCATENATE(".",TEXT(E247,0))),IF(F247="","",CONCATENATE(".",TEXT(F247,0))),IF(G247="","",CONCATENATE(".",TEXT(G247,0))),IF(H247="","",CONCATENATE(".",TEXT(H247,0))),IF(I247="","",CONCATENATE(".",TEXT(I247,0))))))</f>
        <v/>
      </c>
      <c r="M247" s="307" t="s">
        <v>28</v>
      </c>
      <c r="N247" s="164"/>
      <c r="O247" s="170"/>
      <c r="P247" s="171"/>
      <c r="Q247" s="198"/>
      <c r="R247" s="198"/>
      <c r="S247" s="198"/>
      <c r="T247" s="195"/>
      <c r="U247" s="132"/>
      <c r="V247" s="131"/>
      <c r="W247" s="133"/>
      <c r="X247" s="64"/>
      <c r="Y247" s="231"/>
    </row>
    <row r="248" spans="1:32" ht="45">
      <c r="A248" s="115">
        <v>3</v>
      </c>
      <c r="B248" s="110" t="str">
        <f t="shared" si="192"/>
        <v/>
      </c>
      <c r="C248" s="111">
        <f t="shared" si="193"/>
        <v>3</v>
      </c>
      <c r="D248" s="112">
        <f t="shared" si="194"/>
        <v>1</v>
      </c>
      <c r="E248" s="112">
        <f t="shared" si="195"/>
        <v>6</v>
      </c>
      <c r="F248" s="112">
        <f t="shared" si="196"/>
        <v>2</v>
      </c>
      <c r="G248" s="111" t="str">
        <f t="shared" si="197"/>
        <v/>
      </c>
      <c r="H248" s="111" t="str">
        <f t="shared" si="198"/>
        <v/>
      </c>
      <c r="I248" s="50"/>
      <c r="J248" s="111" t="str">
        <f t="shared" si="199"/>
        <v/>
      </c>
      <c r="K248" s="113"/>
      <c r="L248" s="169" t="str">
        <f t="shared" si="219"/>
        <v>1.6.2</v>
      </c>
      <c r="M248" s="310" t="s">
        <v>210</v>
      </c>
      <c r="N248" s="128" t="s">
        <v>4</v>
      </c>
      <c r="O248" s="129"/>
      <c r="P248" s="130"/>
      <c r="Q248" s="194"/>
      <c r="R248" s="194"/>
      <c r="S248" s="194"/>
      <c r="T248" s="195"/>
      <c r="U248" s="150" t="s">
        <v>22</v>
      </c>
      <c r="V248" s="131"/>
      <c r="W248" s="178">
        <f>_xlfn.CEILING.MATH(W249,0.5)</f>
        <v>10.5</v>
      </c>
      <c r="X248" s="64"/>
      <c r="Y248" s="231"/>
      <c r="Z248" s="1"/>
    </row>
    <row r="249" spans="1:32">
      <c r="A249" s="115"/>
      <c r="B249" s="110" t="str">
        <f t="shared" si="192"/>
        <v/>
      </c>
      <c r="C249" s="111">
        <f t="shared" si="193"/>
        <v>3</v>
      </c>
      <c r="D249" s="112">
        <f t="shared" si="194"/>
        <v>1</v>
      </c>
      <c r="E249" s="112">
        <f t="shared" si="195"/>
        <v>6</v>
      </c>
      <c r="F249" s="112">
        <f t="shared" si="196"/>
        <v>2</v>
      </c>
      <c r="G249" s="111" t="str">
        <f t="shared" si="197"/>
        <v/>
      </c>
      <c r="H249" s="111" t="str">
        <f t="shared" si="198"/>
        <v/>
      </c>
      <c r="I249" s="50"/>
      <c r="J249" s="111">
        <f t="shared" si="199"/>
        <v>0</v>
      </c>
      <c r="K249" s="113"/>
      <c r="L249" s="169" t="str">
        <f t="shared" si="219"/>
        <v/>
      </c>
      <c r="M249" s="305" t="s">
        <v>28</v>
      </c>
      <c r="N249" s="128"/>
      <c r="O249" s="139"/>
      <c r="P249" s="140"/>
      <c r="Q249" s="196"/>
      <c r="R249" s="196"/>
      <c r="S249" s="196"/>
      <c r="T249" s="197"/>
      <c r="U249" s="151" t="s">
        <v>116</v>
      </c>
      <c r="V249" s="152"/>
      <c r="W249" s="153">
        <f>SUM(V250:V253)</f>
        <v>10.435</v>
      </c>
      <c r="X249" s="147"/>
      <c r="Y249" s="231"/>
      <c r="Z249" s="1"/>
    </row>
    <row r="250" spans="1:32">
      <c r="A250" s="115"/>
      <c r="B250" s="110" t="str">
        <f t="shared" si="192"/>
        <v/>
      </c>
      <c r="C250" s="111">
        <f t="shared" si="193"/>
        <v>3</v>
      </c>
      <c r="D250" s="112">
        <f t="shared" si="194"/>
        <v>1</v>
      </c>
      <c r="E250" s="112">
        <f t="shared" si="195"/>
        <v>6</v>
      </c>
      <c r="F250" s="112">
        <f t="shared" si="196"/>
        <v>2</v>
      </c>
      <c r="G250" s="111" t="str">
        <f t="shared" si="197"/>
        <v/>
      </c>
      <c r="H250" s="111" t="str">
        <f t="shared" si="198"/>
        <v/>
      </c>
      <c r="I250" s="50"/>
      <c r="J250" s="111">
        <f t="shared" si="199"/>
        <v>0</v>
      </c>
      <c r="K250" s="113"/>
      <c r="L250" s="169" t="str">
        <f t="shared" ref="L250:L251" si="220">IF(A250=0,"",IF(AND(D250="",E250="",F250="",G250="",H250=""),"",CONCATENATE(TEXT(D250,0),IF(E250="","",CONCATENATE(".",TEXT(E250,0))),IF(F250="","",CONCATENATE(".",TEXT(F250,0))),IF(G250="","",CONCATENATE(".",TEXT(G250,0))),IF(H250="","",CONCATENATE(".",TEXT(H250,0))),IF(I250="","",CONCATENATE(".",TEXT(I250,0))))))</f>
        <v/>
      </c>
      <c r="M250" s="306" t="s">
        <v>133</v>
      </c>
      <c r="N250" s="128"/>
      <c r="O250" s="129"/>
      <c r="P250" s="130"/>
      <c r="Q250" s="194"/>
      <c r="R250" s="194"/>
      <c r="S250" s="194"/>
      <c r="T250" s="195"/>
      <c r="U250" s="132"/>
      <c r="V250" s="131">
        <f>SUM(U251:U252)</f>
        <v>9.8450000000000006</v>
      </c>
      <c r="W250" s="133"/>
      <c r="X250" s="64"/>
      <c r="Y250" s="231"/>
      <c r="Z250" s="1"/>
      <c r="AA250" s="155"/>
      <c r="AB250" s="155"/>
      <c r="AC250" s="155"/>
      <c r="AD250" s="155"/>
      <c r="AE250" s="155"/>
      <c r="AF250" s="155"/>
    </row>
    <row r="251" spans="1:32">
      <c r="A251" s="115"/>
      <c r="B251" s="110" t="str">
        <f t="shared" si="192"/>
        <v/>
      </c>
      <c r="C251" s="111">
        <f t="shared" si="193"/>
        <v>3</v>
      </c>
      <c r="D251" s="112">
        <f t="shared" si="194"/>
        <v>1</v>
      </c>
      <c r="E251" s="112">
        <f t="shared" si="195"/>
        <v>6</v>
      </c>
      <c r="F251" s="112">
        <f t="shared" si="196"/>
        <v>2</v>
      </c>
      <c r="G251" s="111" t="str">
        <f t="shared" si="197"/>
        <v/>
      </c>
      <c r="H251" s="111" t="str">
        <f t="shared" si="198"/>
        <v/>
      </c>
      <c r="I251" s="50"/>
      <c r="J251" s="111">
        <f t="shared" si="199"/>
        <v>0</v>
      </c>
      <c r="K251" s="113"/>
      <c r="L251" s="169" t="str">
        <f t="shared" si="220"/>
        <v/>
      </c>
      <c r="M251" s="307" t="s">
        <v>140</v>
      </c>
      <c r="N251" s="128"/>
      <c r="O251" s="129">
        <v>1</v>
      </c>
      <c r="P251" s="130"/>
      <c r="Q251" s="194">
        <v>2.75</v>
      </c>
      <c r="R251" s="194"/>
      <c r="S251" s="194">
        <v>3.58</v>
      </c>
      <c r="T251" s="195"/>
      <c r="U251" s="132">
        <f t="shared" ref="U251" si="221">PRODUCT(O251:T251)</f>
        <v>9.8450000000000006</v>
      </c>
      <c r="V251" s="131"/>
      <c r="W251" s="133"/>
      <c r="X251" s="64"/>
      <c r="Y251" s="231"/>
      <c r="Z251" s="1"/>
    </row>
    <row r="252" spans="1:32">
      <c r="A252" s="115"/>
      <c r="B252" s="110" t="str">
        <f t="shared" si="192"/>
        <v/>
      </c>
      <c r="C252" s="111">
        <f t="shared" si="193"/>
        <v>3</v>
      </c>
      <c r="D252" s="112">
        <f t="shared" si="194"/>
        <v>1</v>
      </c>
      <c r="E252" s="112">
        <f t="shared" si="195"/>
        <v>6</v>
      </c>
      <c r="F252" s="112">
        <f t="shared" si="196"/>
        <v>2</v>
      </c>
      <c r="G252" s="111" t="str">
        <f t="shared" si="197"/>
        <v/>
      </c>
      <c r="H252" s="111" t="str">
        <f t="shared" si="198"/>
        <v/>
      </c>
      <c r="I252" s="50"/>
      <c r="J252" s="111">
        <f t="shared" si="199"/>
        <v>0</v>
      </c>
      <c r="K252" s="113"/>
      <c r="L252" s="169" t="str">
        <f t="shared" si="219"/>
        <v/>
      </c>
      <c r="M252" s="306" t="s">
        <v>135</v>
      </c>
      <c r="N252" s="128"/>
      <c r="O252" s="129"/>
      <c r="P252" s="130"/>
      <c r="Q252" s="194"/>
      <c r="R252" s="194"/>
      <c r="S252" s="194"/>
      <c r="T252" s="195"/>
      <c r="U252" s="132"/>
      <c r="V252" s="131">
        <f>SUM(U253:U253)</f>
        <v>0.59000000000000008</v>
      </c>
      <c r="W252" s="133"/>
      <c r="X252" s="64"/>
      <c r="Y252" s="231"/>
      <c r="AA252" s="155"/>
      <c r="AB252" s="155"/>
      <c r="AC252" s="155"/>
      <c r="AD252" s="155"/>
      <c r="AE252" s="155"/>
      <c r="AF252" s="155"/>
    </row>
    <row r="253" spans="1:32">
      <c r="A253" s="115"/>
      <c r="B253" s="110" t="str">
        <f t="shared" si="192"/>
        <v/>
      </c>
      <c r="C253" s="111">
        <f t="shared" si="193"/>
        <v>3</v>
      </c>
      <c r="D253" s="112">
        <f t="shared" si="194"/>
        <v>1</v>
      </c>
      <c r="E253" s="112">
        <f t="shared" si="195"/>
        <v>6</v>
      </c>
      <c r="F253" s="112">
        <f t="shared" si="196"/>
        <v>2</v>
      </c>
      <c r="G253" s="111" t="str">
        <f t="shared" si="197"/>
        <v/>
      </c>
      <c r="H253" s="111" t="str">
        <f t="shared" si="198"/>
        <v/>
      </c>
      <c r="I253" s="50"/>
      <c r="J253" s="111">
        <f t="shared" si="199"/>
        <v>0</v>
      </c>
      <c r="K253" s="113"/>
      <c r="L253" s="169" t="str">
        <f t="shared" ref="L253" si="222">IF(A253=0,"",IF(AND(D253="",E253="",F253="",G253="",H253=""),"",CONCATENATE(TEXT(D253,0),IF(E253="","",CONCATENATE(".",TEXT(E253,0))),IF(F253="","",CONCATENATE(".",TEXT(F253,0))),IF(G253="","",CONCATENATE(".",TEXT(G253,0))),IF(H253="","",CONCATENATE(".",TEXT(H253,0))),IF(I253="","",CONCATENATE(".",TEXT(I253,0))))))</f>
        <v/>
      </c>
      <c r="M253" s="307" t="s">
        <v>140</v>
      </c>
      <c r="N253" s="128"/>
      <c r="O253" s="129">
        <v>1</v>
      </c>
      <c r="P253" s="130"/>
      <c r="Q253" s="194">
        <v>0.2</v>
      </c>
      <c r="R253" s="194"/>
      <c r="S253" s="194">
        <v>2.95</v>
      </c>
      <c r="T253" s="195"/>
      <c r="U253" s="132">
        <f t="shared" ref="U253" si="223">PRODUCT(O253:T253)</f>
        <v>0.59000000000000008</v>
      </c>
      <c r="V253" s="131"/>
      <c r="W253" s="133"/>
      <c r="X253" s="64"/>
      <c r="Y253" s="231"/>
      <c r="Z253" s="1"/>
    </row>
    <row r="254" spans="1:32">
      <c r="A254" s="115"/>
      <c r="B254" s="110" t="str">
        <f t="shared" si="192"/>
        <v/>
      </c>
      <c r="C254" s="111">
        <f t="shared" si="193"/>
        <v>3</v>
      </c>
      <c r="D254" s="112">
        <f t="shared" si="194"/>
        <v>1</v>
      </c>
      <c r="E254" s="112">
        <f t="shared" si="195"/>
        <v>6</v>
      </c>
      <c r="F254" s="112">
        <f t="shared" si="196"/>
        <v>2</v>
      </c>
      <c r="G254" s="111" t="str">
        <f t="shared" si="197"/>
        <v/>
      </c>
      <c r="H254" s="111" t="str">
        <f t="shared" si="198"/>
        <v/>
      </c>
      <c r="I254" s="50"/>
      <c r="J254" s="111">
        <f t="shared" si="199"/>
        <v>0</v>
      </c>
      <c r="K254" s="113"/>
      <c r="L254" s="169" t="str">
        <f t="shared" si="219"/>
        <v/>
      </c>
      <c r="M254" s="307" t="s">
        <v>28</v>
      </c>
      <c r="N254" s="128"/>
      <c r="O254" s="129"/>
      <c r="P254" s="130"/>
      <c r="Q254" s="194"/>
      <c r="R254" s="194"/>
      <c r="S254" s="194"/>
      <c r="T254" s="195"/>
      <c r="U254" s="132"/>
      <c r="V254" s="131"/>
      <c r="W254" s="133"/>
      <c r="X254" s="64"/>
      <c r="Y254" s="231"/>
      <c r="Z254" s="1"/>
    </row>
    <row r="255" spans="1:32" ht="135">
      <c r="A255" s="115">
        <v>3</v>
      </c>
      <c r="B255" s="110" t="str">
        <f t="shared" si="192"/>
        <v/>
      </c>
      <c r="C255" s="111">
        <f t="shared" si="193"/>
        <v>3</v>
      </c>
      <c r="D255" s="112">
        <f t="shared" si="194"/>
        <v>1</v>
      </c>
      <c r="E255" s="112">
        <f t="shared" si="195"/>
        <v>6</v>
      </c>
      <c r="F255" s="112">
        <f t="shared" si="196"/>
        <v>3</v>
      </c>
      <c r="G255" s="111" t="str">
        <f t="shared" si="197"/>
        <v/>
      </c>
      <c r="H255" s="111" t="str">
        <f t="shared" si="198"/>
        <v/>
      </c>
      <c r="I255" s="50"/>
      <c r="J255" s="111" t="str">
        <f t="shared" si="199"/>
        <v/>
      </c>
      <c r="K255" s="113"/>
      <c r="L255" s="169" t="str">
        <f t="shared" ref="L255:L293" si="224">IF(A255=0,"",IF(AND(D255="",E255="",F255="",G255="",H255=""),"",CONCATENATE(TEXT(D255,0),IF(E255="","",CONCATENATE(".",TEXT(E255,0))),IF(F255="","",CONCATENATE(".",TEXT(F255,0))),IF(G255="","",CONCATENATE(".",TEXT(G255,0))),IF(H255="","",CONCATENATE(".",TEXT(H255,0))),IF(I255="","",CONCATENATE(".",TEXT(I255,0))))))</f>
        <v>1.6.3</v>
      </c>
      <c r="M255" s="310" t="s">
        <v>211</v>
      </c>
      <c r="N255" s="128" t="s">
        <v>4</v>
      </c>
      <c r="O255" s="129"/>
      <c r="P255" s="130"/>
      <c r="Q255" s="194"/>
      <c r="R255" s="194"/>
      <c r="S255" s="194"/>
      <c r="T255" s="195"/>
      <c r="U255" s="150" t="s">
        <v>22</v>
      </c>
      <c r="V255" s="131"/>
      <c r="W255" s="178">
        <f>_xlfn.CEILING.MATH(W256,0.5)</f>
        <v>2.5</v>
      </c>
      <c r="X255" s="64"/>
      <c r="Y255" s="231"/>
      <c r="Z255" s="1" t="s">
        <v>42</v>
      </c>
    </row>
    <row r="256" spans="1:32">
      <c r="A256" s="115"/>
      <c r="B256" s="110" t="str">
        <f t="shared" si="192"/>
        <v/>
      </c>
      <c r="C256" s="111">
        <f t="shared" si="193"/>
        <v>3</v>
      </c>
      <c r="D256" s="112">
        <f t="shared" si="194"/>
        <v>1</v>
      </c>
      <c r="E256" s="112">
        <f t="shared" si="195"/>
        <v>6</v>
      </c>
      <c r="F256" s="112">
        <f t="shared" si="196"/>
        <v>3</v>
      </c>
      <c r="G256" s="111" t="str">
        <f t="shared" si="197"/>
        <v/>
      </c>
      <c r="H256" s="111" t="str">
        <f t="shared" si="198"/>
        <v/>
      </c>
      <c r="I256" s="50"/>
      <c r="J256" s="111">
        <f t="shared" si="199"/>
        <v>0</v>
      </c>
      <c r="K256" s="113"/>
      <c r="L256" s="169" t="str">
        <f t="shared" si="224"/>
        <v/>
      </c>
      <c r="M256" s="305" t="s">
        <v>28</v>
      </c>
      <c r="N256" s="128"/>
      <c r="O256" s="139"/>
      <c r="P256" s="140"/>
      <c r="Q256" s="196"/>
      <c r="R256" s="196"/>
      <c r="S256" s="196"/>
      <c r="T256" s="197"/>
      <c r="U256" s="151" t="s">
        <v>116</v>
      </c>
      <c r="V256" s="152"/>
      <c r="W256" s="153">
        <f>SUM(V257:V258)</f>
        <v>2.3275000000000001</v>
      </c>
      <c r="X256" s="147"/>
      <c r="Y256" s="231"/>
    </row>
    <row r="257" spans="1:32">
      <c r="A257" s="115"/>
      <c r="B257" s="110" t="str">
        <f t="shared" si="192"/>
        <v/>
      </c>
      <c r="C257" s="111">
        <f t="shared" si="193"/>
        <v>3</v>
      </c>
      <c r="D257" s="112">
        <f t="shared" si="194"/>
        <v>1</v>
      </c>
      <c r="E257" s="112">
        <f t="shared" si="195"/>
        <v>6</v>
      </c>
      <c r="F257" s="112">
        <f t="shared" si="196"/>
        <v>3</v>
      </c>
      <c r="G257" s="111" t="str">
        <f t="shared" si="197"/>
        <v/>
      </c>
      <c r="H257" s="111" t="str">
        <f t="shared" si="198"/>
        <v/>
      </c>
      <c r="I257" s="50"/>
      <c r="J257" s="111">
        <f t="shared" si="199"/>
        <v>0</v>
      </c>
      <c r="K257" s="113"/>
      <c r="L257" s="169" t="str">
        <f t="shared" si="224"/>
        <v/>
      </c>
      <c r="M257" s="306" t="s">
        <v>130</v>
      </c>
      <c r="N257" s="128"/>
      <c r="O257" s="129"/>
      <c r="P257" s="130"/>
      <c r="Q257" s="194"/>
      <c r="R257" s="194"/>
      <c r="S257" s="194"/>
      <c r="T257" s="195"/>
      <c r="U257" s="132"/>
      <c r="V257" s="131">
        <f>SUM(U258:U258)</f>
        <v>2.3275000000000001</v>
      </c>
      <c r="W257" s="133"/>
      <c r="X257" s="64"/>
      <c r="Y257" s="231"/>
      <c r="Z257" s="155"/>
      <c r="AA257" s="155"/>
      <c r="AB257" s="155"/>
      <c r="AC257" s="155"/>
      <c r="AD257" s="155"/>
      <c r="AE257" s="155"/>
      <c r="AF257" s="155"/>
    </row>
    <row r="258" spans="1:32">
      <c r="A258" s="115"/>
      <c r="B258" s="110" t="str">
        <f t="shared" si="192"/>
        <v/>
      </c>
      <c r="C258" s="111">
        <f t="shared" si="193"/>
        <v>3</v>
      </c>
      <c r="D258" s="112">
        <f t="shared" si="194"/>
        <v>1</v>
      </c>
      <c r="E258" s="112">
        <f t="shared" si="195"/>
        <v>6</v>
      </c>
      <c r="F258" s="112">
        <f t="shared" si="196"/>
        <v>3</v>
      </c>
      <c r="G258" s="111" t="str">
        <f t="shared" si="197"/>
        <v/>
      </c>
      <c r="H258" s="111" t="str">
        <f t="shared" si="198"/>
        <v/>
      </c>
      <c r="I258" s="50"/>
      <c r="J258" s="111">
        <f t="shared" si="199"/>
        <v>0</v>
      </c>
      <c r="K258" s="113"/>
      <c r="L258" s="169" t="str">
        <f t="shared" si="224"/>
        <v/>
      </c>
      <c r="M258" s="307" t="s">
        <v>212</v>
      </c>
      <c r="N258" s="128"/>
      <c r="O258" s="129">
        <v>1</v>
      </c>
      <c r="P258" s="130"/>
      <c r="Q258" s="194">
        <v>0.95</v>
      </c>
      <c r="R258" s="194"/>
      <c r="S258" s="194">
        <v>2.4500000000000002</v>
      </c>
      <c r="T258" s="195"/>
      <c r="U258" s="132">
        <f t="shared" ref="U258" si="225">PRODUCT(O258:T258)</f>
        <v>2.3275000000000001</v>
      </c>
      <c r="V258" s="131"/>
      <c r="W258" s="133"/>
      <c r="X258" s="64"/>
      <c r="Y258" s="231"/>
    </row>
    <row r="259" spans="1:32">
      <c r="A259" s="115"/>
      <c r="B259" s="110" t="str">
        <f t="shared" si="192"/>
        <v/>
      </c>
      <c r="C259" s="111">
        <f t="shared" si="193"/>
        <v>3</v>
      </c>
      <c r="D259" s="112">
        <f t="shared" si="194"/>
        <v>1</v>
      </c>
      <c r="E259" s="112">
        <f t="shared" si="195"/>
        <v>6</v>
      </c>
      <c r="F259" s="112">
        <f t="shared" si="196"/>
        <v>3</v>
      </c>
      <c r="G259" s="111" t="str">
        <f t="shared" si="197"/>
        <v/>
      </c>
      <c r="H259" s="111" t="str">
        <f t="shared" si="198"/>
        <v/>
      </c>
      <c r="I259" s="50"/>
      <c r="J259" s="111">
        <f t="shared" si="199"/>
        <v>0</v>
      </c>
      <c r="K259" s="113"/>
      <c r="L259" s="169" t="str">
        <f t="shared" ref="L259:L264" si="226">IF(A259=0,"",IF(AND(D259="",E259="",F259="",G259="",H259=""),"",CONCATENATE(TEXT(D259,0),IF(E259="","",CONCATENATE(".",TEXT(E259,0))),IF(F259="","",CONCATENATE(".",TEXT(F259,0))),IF(G259="","",CONCATENATE(".",TEXT(G259,0))),IF(H259="","",CONCATENATE(".",TEXT(H259,0))),IF(I259="","",CONCATENATE(".",TEXT(I259,0))))))</f>
        <v/>
      </c>
      <c r="M259" s="307" t="s">
        <v>28</v>
      </c>
      <c r="N259" s="128"/>
      <c r="O259" s="129"/>
      <c r="P259" s="130"/>
      <c r="Q259" s="194"/>
      <c r="R259" s="194"/>
      <c r="S259" s="194"/>
      <c r="T259" s="195"/>
      <c r="U259" s="132"/>
      <c r="V259" s="131"/>
      <c r="W259" s="133"/>
      <c r="X259" s="64"/>
      <c r="Y259" s="231"/>
    </row>
    <row r="260" spans="1:32" ht="112.5" customHeight="1">
      <c r="A260" s="115">
        <v>3</v>
      </c>
      <c r="B260" s="110" t="str">
        <f t="shared" si="192"/>
        <v/>
      </c>
      <c r="C260" s="111">
        <f t="shared" si="193"/>
        <v>3</v>
      </c>
      <c r="D260" s="112">
        <f t="shared" si="194"/>
        <v>1</v>
      </c>
      <c r="E260" s="112">
        <f t="shared" si="195"/>
        <v>6</v>
      </c>
      <c r="F260" s="112">
        <f t="shared" si="196"/>
        <v>4</v>
      </c>
      <c r="G260" s="111" t="str">
        <f t="shared" si="197"/>
        <v/>
      </c>
      <c r="H260" s="111" t="str">
        <f t="shared" si="198"/>
        <v/>
      </c>
      <c r="I260" s="50"/>
      <c r="J260" s="111" t="str">
        <f t="shared" si="199"/>
        <v/>
      </c>
      <c r="K260" s="113"/>
      <c r="L260" s="169" t="str">
        <f t="shared" si="226"/>
        <v>1.6.4</v>
      </c>
      <c r="M260" s="310" t="s">
        <v>213</v>
      </c>
      <c r="N260" s="128" t="s">
        <v>4</v>
      </c>
      <c r="O260" s="129"/>
      <c r="P260" s="130"/>
      <c r="Q260" s="194"/>
      <c r="R260" s="194"/>
      <c r="S260" s="194"/>
      <c r="T260" s="195"/>
      <c r="U260" s="150" t="s">
        <v>22</v>
      </c>
      <c r="V260" s="131"/>
      <c r="W260" s="178">
        <f>_xlfn.CEILING.MATH(W261,0.5)</f>
        <v>20.5</v>
      </c>
      <c r="X260" s="64"/>
      <c r="Y260" s="231"/>
      <c r="Z260" s="1" t="s">
        <v>73</v>
      </c>
    </row>
    <row r="261" spans="1:32">
      <c r="A261" s="115"/>
      <c r="B261" s="110" t="str">
        <f t="shared" si="192"/>
        <v/>
      </c>
      <c r="C261" s="111">
        <f t="shared" si="193"/>
        <v>3</v>
      </c>
      <c r="D261" s="112">
        <f t="shared" si="194"/>
        <v>1</v>
      </c>
      <c r="E261" s="112">
        <f t="shared" si="195"/>
        <v>6</v>
      </c>
      <c r="F261" s="112">
        <f t="shared" si="196"/>
        <v>4</v>
      </c>
      <c r="G261" s="111" t="str">
        <f t="shared" si="197"/>
        <v/>
      </c>
      <c r="H261" s="111" t="str">
        <f t="shared" si="198"/>
        <v/>
      </c>
      <c r="I261" s="50"/>
      <c r="J261" s="111">
        <f t="shared" si="199"/>
        <v>0</v>
      </c>
      <c r="K261" s="113"/>
      <c r="L261" s="169" t="str">
        <f t="shared" si="226"/>
        <v/>
      </c>
      <c r="M261" s="305" t="s">
        <v>28</v>
      </c>
      <c r="N261" s="128"/>
      <c r="O261" s="139"/>
      <c r="P261" s="140"/>
      <c r="Q261" s="196"/>
      <c r="R261" s="196"/>
      <c r="S261" s="196"/>
      <c r="T261" s="197"/>
      <c r="U261" s="151" t="s">
        <v>116</v>
      </c>
      <c r="V261" s="152"/>
      <c r="W261" s="153">
        <f>SUM(V262:V263)</f>
        <v>20.327500000000004</v>
      </c>
      <c r="X261" s="147"/>
      <c r="Y261" s="231"/>
    </row>
    <row r="262" spans="1:32">
      <c r="A262" s="115"/>
      <c r="B262" s="110" t="str">
        <f t="shared" si="192"/>
        <v/>
      </c>
      <c r="C262" s="111">
        <f t="shared" si="193"/>
        <v>3</v>
      </c>
      <c r="D262" s="112">
        <f t="shared" si="194"/>
        <v>1</v>
      </c>
      <c r="E262" s="112">
        <f t="shared" si="195"/>
        <v>6</v>
      </c>
      <c r="F262" s="112">
        <f t="shared" si="196"/>
        <v>4</v>
      </c>
      <c r="G262" s="111" t="str">
        <f t="shared" si="197"/>
        <v/>
      </c>
      <c r="H262" s="111" t="str">
        <f t="shared" si="198"/>
        <v/>
      </c>
      <c r="I262" s="50"/>
      <c r="J262" s="111">
        <f t="shared" si="199"/>
        <v>0</v>
      </c>
      <c r="K262" s="113"/>
      <c r="L262" s="169" t="str">
        <f t="shared" si="226"/>
        <v/>
      </c>
      <c r="M262" s="306" t="s">
        <v>130</v>
      </c>
      <c r="N262" s="128"/>
      <c r="O262" s="129"/>
      <c r="P262" s="130"/>
      <c r="Q262" s="194"/>
      <c r="R262" s="194"/>
      <c r="S262" s="194"/>
      <c r="T262" s="195"/>
      <c r="U262" s="132"/>
      <c r="V262" s="131">
        <f>SUM(U263:U264)</f>
        <v>20.327500000000004</v>
      </c>
      <c r="W262" s="133"/>
      <c r="X262" s="64"/>
      <c r="Y262" s="231"/>
      <c r="Z262" s="155"/>
      <c r="AA262" s="155"/>
      <c r="AB262" s="155"/>
      <c r="AC262" s="155"/>
      <c r="AD262" s="155"/>
      <c r="AE262" s="155"/>
      <c r="AF262" s="155"/>
    </row>
    <row r="263" spans="1:32">
      <c r="A263" s="115"/>
      <c r="B263" s="110" t="str">
        <f t="shared" si="192"/>
        <v/>
      </c>
      <c r="C263" s="111">
        <f t="shared" si="193"/>
        <v>3</v>
      </c>
      <c r="D263" s="112">
        <f t="shared" si="194"/>
        <v>1</v>
      </c>
      <c r="E263" s="112">
        <f t="shared" si="195"/>
        <v>6</v>
      </c>
      <c r="F263" s="112">
        <f t="shared" si="196"/>
        <v>4</v>
      </c>
      <c r="G263" s="111" t="str">
        <f t="shared" si="197"/>
        <v/>
      </c>
      <c r="H263" s="111" t="str">
        <f t="shared" si="198"/>
        <v/>
      </c>
      <c r="I263" s="50"/>
      <c r="J263" s="111">
        <f t="shared" si="199"/>
        <v>0</v>
      </c>
      <c r="K263" s="113"/>
      <c r="L263" s="169" t="str">
        <f t="shared" si="226"/>
        <v/>
      </c>
      <c r="M263" s="307" t="s">
        <v>212</v>
      </c>
      <c r="N263" s="128"/>
      <c r="O263" s="129">
        <v>1</v>
      </c>
      <c r="P263" s="130"/>
      <c r="Q263" s="194">
        <v>9.0500000000000007</v>
      </c>
      <c r="R263" s="194"/>
      <c r="S263" s="194">
        <v>2.4500000000000002</v>
      </c>
      <c r="T263" s="195"/>
      <c r="U263" s="132">
        <f t="shared" ref="U263:U264" si="227">PRODUCT(O263:T263)</f>
        <v>22.172500000000003</v>
      </c>
      <c r="V263" s="131"/>
      <c r="W263" s="133"/>
      <c r="X263" s="64"/>
      <c r="Y263" s="231"/>
    </row>
    <row r="264" spans="1:32">
      <c r="A264" s="115"/>
      <c r="B264" s="110" t="str">
        <f t="shared" si="192"/>
        <v/>
      </c>
      <c r="C264" s="111">
        <f t="shared" si="193"/>
        <v>3</v>
      </c>
      <c r="D264" s="112">
        <f t="shared" si="194"/>
        <v>1</v>
      </c>
      <c r="E264" s="112">
        <f t="shared" si="195"/>
        <v>6</v>
      </c>
      <c r="F264" s="112">
        <f t="shared" si="196"/>
        <v>4</v>
      </c>
      <c r="G264" s="111" t="str">
        <f t="shared" si="197"/>
        <v/>
      </c>
      <c r="H264" s="111" t="str">
        <f t="shared" si="198"/>
        <v/>
      </c>
      <c r="I264" s="50"/>
      <c r="J264" s="111">
        <f t="shared" si="199"/>
        <v>0</v>
      </c>
      <c r="K264" s="113"/>
      <c r="L264" s="169" t="str">
        <f t="shared" si="226"/>
        <v/>
      </c>
      <c r="M264" s="309" t="s">
        <v>214</v>
      </c>
      <c r="N264" s="128"/>
      <c r="O264" s="129">
        <v>-1</v>
      </c>
      <c r="P264" s="130"/>
      <c r="Q264" s="194">
        <v>0.9</v>
      </c>
      <c r="R264" s="194"/>
      <c r="S264" s="194">
        <v>2.0499999999999998</v>
      </c>
      <c r="T264" s="195"/>
      <c r="U264" s="132">
        <f t="shared" si="227"/>
        <v>-1.845</v>
      </c>
      <c r="V264" s="131"/>
      <c r="W264" s="133"/>
      <c r="X264" s="64"/>
      <c r="Y264" s="231"/>
      <c r="Z264" s="1"/>
    </row>
    <row r="265" spans="1:32">
      <c r="A265" s="115"/>
      <c r="B265" s="110" t="str">
        <f t="shared" si="192"/>
        <v/>
      </c>
      <c r="C265" s="111">
        <f t="shared" si="193"/>
        <v>3</v>
      </c>
      <c r="D265" s="112">
        <f t="shared" si="194"/>
        <v>1</v>
      </c>
      <c r="E265" s="112">
        <f t="shared" si="195"/>
        <v>6</v>
      </c>
      <c r="F265" s="112">
        <f t="shared" si="196"/>
        <v>4</v>
      </c>
      <c r="G265" s="111" t="str">
        <f t="shared" si="197"/>
        <v/>
      </c>
      <c r="H265" s="111" t="str">
        <f t="shared" si="198"/>
        <v/>
      </c>
      <c r="I265" s="50"/>
      <c r="J265" s="111">
        <f t="shared" si="199"/>
        <v>0</v>
      </c>
      <c r="K265" s="113"/>
      <c r="L265" s="169" t="str">
        <f t="shared" ref="L265:L276" si="228">IF(A265=0,"",IF(AND(D265="",E265="",F265="",G265="",H265=""),"",CONCATENATE(TEXT(D265,0),IF(E265="","",CONCATENATE(".",TEXT(E265,0))),IF(F265="","",CONCATENATE(".",TEXT(F265,0))),IF(G265="","",CONCATENATE(".",TEXT(G265,0))),IF(H265="","",CONCATENATE(".",TEXT(H265,0))),IF(I265="","",CONCATENATE(".",TEXT(I265,0))))))</f>
        <v/>
      </c>
      <c r="M265" s="307" t="s">
        <v>28</v>
      </c>
      <c r="N265" s="128"/>
      <c r="O265" s="129"/>
      <c r="P265" s="130"/>
      <c r="Q265" s="194"/>
      <c r="R265" s="194"/>
      <c r="S265" s="194"/>
      <c r="T265" s="195"/>
      <c r="U265" s="132"/>
      <c r="V265" s="131"/>
      <c r="W265" s="133"/>
      <c r="X265" s="64"/>
      <c r="Y265" s="231"/>
    </row>
    <row r="266" spans="1:32" ht="123.75" customHeight="1">
      <c r="A266" s="115">
        <v>3</v>
      </c>
      <c r="B266" s="110" t="str">
        <f t="shared" si="192"/>
        <v/>
      </c>
      <c r="C266" s="111">
        <f t="shared" si="193"/>
        <v>3</v>
      </c>
      <c r="D266" s="112">
        <f t="shared" si="194"/>
        <v>1</v>
      </c>
      <c r="E266" s="112">
        <f t="shared" si="195"/>
        <v>6</v>
      </c>
      <c r="F266" s="112">
        <f t="shared" si="196"/>
        <v>5</v>
      </c>
      <c r="G266" s="111" t="str">
        <f t="shared" si="197"/>
        <v/>
      </c>
      <c r="H266" s="111" t="str">
        <f t="shared" si="198"/>
        <v/>
      </c>
      <c r="I266" s="50"/>
      <c r="J266" s="111" t="str">
        <f t="shared" si="199"/>
        <v/>
      </c>
      <c r="K266" s="113"/>
      <c r="L266" s="169" t="str">
        <f t="shared" si="228"/>
        <v>1.6.5</v>
      </c>
      <c r="M266" s="310" t="s">
        <v>215</v>
      </c>
      <c r="N266" s="128" t="s">
        <v>4</v>
      </c>
      <c r="O266" s="129"/>
      <c r="P266" s="130"/>
      <c r="Q266" s="194"/>
      <c r="R266" s="194"/>
      <c r="S266" s="194"/>
      <c r="T266" s="195"/>
      <c r="U266" s="150" t="s">
        <v>22</v>
      </c>
      <c r="V266" s="131"/>
      <c r="W266" s="178">
        <f>_xlfn.CEILING.MATH(W267,0.5)</f>
        <v>4</v>
      </c>
      <c r="X266" s="64"/>
      <c r="Y266" s="231"/>
      <c r="Z266" s="1" t="s">
        <v>42</v>
      </c>
    </row>
    <row r="267" spans="1:32">
      <c r="A267" s="115"/>
      <c r="B267" s="110" t="str">
        <f t="shared" si="192"/>
        <v/>
      </c>
      <c r="C267" s="111">
        <f t="shared" si="193"/>
        <v>3</v>
      </c>
      <c r="D267" s="112">
        <f t="shared" si="194"/>
        <v>1</v>
      </c>
      <c r="E267" s="112">
        <f t="shared" si="195"/>
        <v>6</v>
      </c>
      <c r="F267" s="112">
        <f t="shared" si="196"/>
        <v>5</v>
      </c>
      <c r="G267" s="111" t="str">
        <f t="shared" si="197"/>
        <v/>
      </c>
      <c r="H267" s="111" t="str">
        <f t="shared" si="198"/>
        <v/>
      </c>
      <c r="I267" s="50"/>
      <c r="J267" s="111">
        <f t="shared" si="199"/>
        <v>0</v>
      </c>
      <c r="K267" s="113"/>
      <c r="L267" s="169" t="str">
        <f t="shared" si="228"/>
        <v/>
      </c>
      <c r="M267" s="305" t="s">
        <v>28</v>
      </c>
      <c r="N267" s="128"/>
      <c r="O267" s="139"/>
      <c r="P267" s="140"/>
      <c r="Q267" s="196"/>
      <c r="R267" s="196"/>
      <c r="S267" s="196"/>
      <c r="T267" s="197"/>
      <c r="U267" s="151" t="s">
        <v>116</v>
      </c>
      <c r="V267" s="152"/>
      <c r="W267" s="153">
        <f>SUM(V268:V269)</f>
        <v>3.9200000000000004</v>
      </c>
      <c r="X267" s="147"/>
      <c r="Y267" s="231"/>
    </row>
    <row r="268" spans="1:32">
      <c r="A268" s="115"/>
      <c r="B268" s="110" t="str">
        <f t="shared" si="192"/>
        <v/>
      </c>
      <c r="C268" s="111">
        <f t="shared" si="193"/>
        <v>3</v>
      </c>
      <c r="D268" s="112">
        <f t="shared" si="194"/>
        <v>1</v>
      </c>
      <c r="E268" s="112">
        <f t="shared" si="195"/>
        <v>6</v>
      </c>
      <c r="F268" s="112">
        <f t="shared" si="196"/>
        <v>5</v>
      </c>
      <c r="G268" s="111" t="str">
        <f t="shared" si="197"/>
        <v/>
      </c>
      <c r="H268" s="111" t="str">
        <f t="shared" si="198"/>
        <v/>
      </c>
      <c r="I268" s="50"/>
      <c r="J268" s="111">
        <f t="shared" si="199"/>
        <v>0</v>
      </c>
      <c r="K268" s="113"/>
      <c r="L268" s="169" t="str">
        <f t="shared" si="228"/>
        <v/>
      </c>
      <c r="M268" s="306" t="s">
        <v>130</v>
      </c>
      <c r="N268" s="128"/>
      <c r="O268" s="129"/>
      <c r="P268" s="130"/>
      <c r="Q268" s="194"/>
      <c r="R268" s="194"/>
      <c r="S268" s="194"/>
      <c r="T268" s="195"/>
      <c r="U268" s="132"/>
      <c r="V268" s="131">
        <f>SUM(U269:U269)</f>
        <v>3.9200000000000004</v>
      </c>
      <c r="W268" s="133"/>
      <c r="X268" s="64"/>
      <c r="Y268" s="231"/>
      <c r="Z268" s="155"/>
      <c r="AA268" s="155"/>
      <c r="AB268" s="155"/>
      <c r="AC268" s="155"/>
      <c r="AD268" s="155"/>
      <c r="AE268" s="155"/>
      <c r="AF268" s="155"/>
    </row>
    <row r="269" spans="1:32">
      <c r="A269" s="115"/>
      <c r="B269" s="110" t="str">
        <f t="shared" si="192"/>
        <v/>
      </c>
      <c r="C269" s="111">
        <f t="shared" si="193"/>
        <v>3</v>
      </c>
      <c r="D269" s="112">
        <f t="shared" si="194"/>
        <v>1</v>
      </c>
      <c r="E269" s="112">
        <f t="shared" si="195"/>
        <v>6</v>
      </c>
      <c r="F269" s="112">
        <f t="shared" si="196"/>
        <v>5</v>
      </c>
      <c r="G269" s="111" t="str">
        <f t="shared" si="197"/>
        <v/>
      </c>
      <c r="H269" s="111" t="str">
        <f t="shared" si="198"/>
        <v/>
      </c>
      <c r="I269" s="50"/>
      <c r="J269" s="111">
        <f t="shared" si="199"/>
        <v>0</v>
      </c>
      <c r="K269" s="113"/>
      <c r="L269" s="169" t="str">
        <f t="shared" si="228"/>
        <v/>
      </c>
      <c r="M269" s="307" t="s">
        <v>212</v>
      </c>
      <c r="N269" s="128"/>
      <c r="O269" s="129">
        <v>1</v>
      </c>
      <c r="P269" s="130"/>
      <c r="Q269" s="194">
        <v>1.6</v>
      </c>
      <c r="R269" s="194"/>
      <c r="S269" s="194">
        <v>2.4500000000000002</v>
      </c>
      <c r="T269" s="195"/>
      <c r="U269" s="132">
        <f t="shared" ref="U269" si="229">PRODUCT(O269:T269)</f>
        <v>3.9200000000000004</v>
      </c>
      <c r="V269" s="131"/>
      <c r="W269" s="133"/>
      <c r="X269" s="64"/>
      <c r="Y269" s="231"/>
    </row>
    <row r="270" spans="1:32">
      <c r="A270" s="115"/>
      <c r="B270" s="110" t="str">
        <f t="shared" si="192"/>
        <v/>
      </c>
      <c r="C270" s="111">
        <f t="shared" si="193"/>
        <v>3</v>
      </c>
      <c r="D270" s="112">
        <f t="shared" si="194"/>
        <v>1</v>
      </c>
      <c r="E270" s="112">
        <f t="shared" si="195"/>
        <v>6</v>
      </c>
      <c r="F270" s="112">
        <f t="shared" si="196"/>
        <v>5</v>
      </c>
      <c r="G270" s="111" t="str">
        <f t="shared" si="197"/>
        <v/>
      </c>
      <c r="H270" s="111" t="str">
        <f t="shared" si="198"/>
        <v/>
      </c>
      <c r="I270" s="50"/>
      <c r="J270" s="111">
        <f t="shared" si="199"/>
        <v>0</v>
      </c>
      <c r="K270" s="113"/>
      <c r="L270" s="169" t="str">
        <f t="shared" ref="L270" si="230">IF(A270=0,"",IF(AND(D270="",E270="",F270="",G270="",H270=""),"",CONCATENATE(TEXT(D270,0),IF(E270="","",CONCATENATE(".",TEXT(E270,0))),IF(F270="","",CONCATENATE(".",TEXT(F270,0))),IF(G270="","",CONCATENATE(".",TEXT(G270,0))),IF(H270="","",CONCATENATE(".",TEXT(H270,0))),IF(I270="","",CONCATENATE(".",TEXT(I270,0))))))</f>
        <v/>
      </c>
      <c r="M270" s="307" t="s">
        <v>28</v>
      </c>
      <c r="N270" s="128"/>
      <c r="O270" s="129"/>
      <c r="P270" s="130"/>
      <c r="Q270" s="194"/>
      <c r="R270" s="194"/>
      <c r="S270" s="194"/>
      <c r="T270" s="195"/>
      <c r="U270" s="132"/>
      <c r="V270" s="131"/>
      <c r="W270" s="133"/>
      <c r="X270" s="64"/>
      <c r="Y270" s="231"/>
    </row>
    <row r="271" spans="1:32" ht="112.5">
      <c r="A271" s="115">
        <v>3</v>
      </c>
      <c r="B271" s="110" t="str">
        <f t="shared" si="192"/>
        <v/>
      </c>
      <c r="C271" s="111">
        <f t="shared" si="193"/>
        <v>3</v>
      </c>
      <c r="D271" s="112">
        <f t="shared" si="194"/>
        <v>1</v>
      </c>
      <c r="E271" s="112">
        <f t="shared" si="195"/>
        <v>6</v>
      </c>
      <c r="F271" s="112">
        <f t="shared" si="196"/>
        <v>6</v>
      </c>
      <c r="G271" s="111" t="str">
        <f t="shared" si="197"/>
        <v/>
      </c>
      <c r="H271" s="111" t="str">
        <f t="shared" si="198"/>
        <v/>
      </c>
      <c r="I271" s="50"/>
      <c r="J271" s="111" t="str">
        <f t="shared" si="199"/>
        <v/>
      </c>
      <c r="K271" s="113"/>
      <c r="L271" s="169" t="str">
        <f t="shared" si="228"/>
        <v>1.6.6</v>
      </c>
      <c r="M271" s="310" t="s">
        <v>216</v>
      </c>
      <c r="N271" s="128" t="s">
        <v>4</v>
      </c>
      <c r="O271" s="129"/>
      <c r="P271" s="130"/>
      <c r="Q271" s="194"/>
      <c r="R271" s="194"/>
      <c r="S271" s="194"/>
      <c r="T271" s="195"/>
      <c r="U271" s="150" t="s">
        <v>22</v>
      </c>
      <c r="V271" s="131"/>
      <c r="W271" s="178">
        <f>_xlfn.CEILING.MATH(W272,0.5)</f>
        <v>150</v>
      </c>
      <c r="X271" s="64"/>
      <c r="Y271" s="231"/>
      <c r="Z271" s="1"/>
    </row>
    <row r="272" spans="1:32">
      <c r="A272" s="115"/>
      <c r="B272" s="110" t="str">
        <f t="shared" si="192"/>
        <v/>
      </c>
      <c r="C272" s="111">
        <f t="shared" si="193"/>
        <v>3</v>
      </c>
      <c r="D272" s="112">
        <f t="shared" si="194"/>
        <v>1</v>
      </c>
      <c r="E272" s="112">
        <f t="shared" si="195"/>
        <v>6</v>
      </c>
      <c r="F272" s="112">
        <f t="shared" si="196"/>
        <v>6</v>
      </c>
      <c r="G272" s="111" t="str">
        <f t="shared" si="197"/>
        <v/>
      </c>
      <c r="H272" s="111" t="str">
        <f t="shared" si="198"/>
        <v/>
      </c>
      <c r="I272" s="50"/>
      <c r="J272" s="111">
        <f t="shared" si="199"/>
        <v>0</v>
      </c>
      <c r="K272" s="113"/>
      <c r="L272" s="169" t="str">
        <f t="shared" si="228"/>
        <v/>
      </c>
      <c r="M272" s="305" t="s">
        <v>28</v>
      </c>
      <c r="N272" s="128"/>
      <c r="O272" s="139"/>
      <c r="P272" s="140"/>
      <c r="Q272" s="196"/>
      <c r="R272" s="196"/>
      <c r="S272" s="196"/>
      <c r="T272" s="197"/>
      <c r="U272" s="151" t="s">
        <v>116</v>
      </c>
      <c r="V272" s="152"/>
      <c r="W272" s="153">
        <f>SUM(V273:V290)</f>
        <v>149.6575</v>
      </c>
      <c r="X272" s="147"/>
      <c r="Y272" s="231"/>
    </row>
    <row r="273" spans="1:32">
      <c r="A273" s="115"/>
      <c r="B273" s="110" t="str">
        <f t="shared" si="192"/>
        <v/>
      </c>
      <c r="C273" s="111">
        <f t="shared" si="193"/>
        <v>3</v>
      </c>
      <c r="D273" s="112">
        <f t="shared" si="194"/>
        <v>1</v>
      </c>
      <c r="E273" s="112">
        <f t="shared" si="195"/>
        <v>6</v>
      </c>
      <c r="F273" s="112">
        <f t="shared" si="196"/>
        <v>6</v>
      </c>
      <c r="G273" s="111" t="str">
        <f t="shared" si="197"/>
        <v/>
      </c>
      <c r="H273" s="111" t="str">
        <f t="shared" si="198"/>
        <v/>
      </c>
      <c r="I273" s="50"/>
      <c r="J273" s="111">
        <f t="shared" si="199"/>
        <v>0</v>
      </c>
      <c r="K273" s="113"/>
      <c r="L273" s="169" t="str">
        <f t="shared" si="228"/>
        <v/>
      </c>
      <c r="M273" s="306" t="s">
        <v>135</v>
      </c>
      <c r="N273" s="128"/>
      <c r="O273" s="129"/>
      <c r="P273" s="130"/>
      <c r="Q273" s="194"/>
      <c r="R273" s="194"/>
      <c r="S273" s="194"/>
      <c r="T273" s="195"/>
      <c r="U273" s="132"/>
      <c r="V273" s="131">
        <f>SUM(U274:U277)</f>
        <v>36.652499999999996</v>
      </c>
      <c r="W273" s="133"/>
      <c r="X273" s="64"/>
      <c r="Y273" s="231"/>
      <c r="Z273" s="155"/>
      <c r="AA273" s="155"/>
      <c r="AB273" s="155"/>
      <c r="AC273" s="155"/>
      <c r="AD273" s="155"/>
      <c r="AE273" s="155"/>
      <c r="AF273" s="155"/>
    </row>
    <row r="274" spans="1:32">
      <c r="A274" s="115"/>
      <c r="B274" s="110" t="str">
        <f t="shared" si="192"/>
        <v/>
      </c>
      <c r="C274" s="111">
        <f t="shared" si="193"/>
        <v>3</v>
      </c>
      <c r="D274" s="112">
        <f t="shared" si="194"/>
        <v>1</v>
      </c>
      <c r="E274" s="112">
        <f t="shared" si="195"/>
        <v>6</v>
      </c>
      <c r="F274" s="112">
        <f t="shared" si="196"/>
        <v>6</v>
      </c>
      <c r="G274" s="111" t="str">
        <f t="shared" si="197"/>
        <v/>
      </c>
      <c r="H274" s="111" t="str">
        <f t="shared" si="198"/>
        <v/>
      </c>
      <c r="I274" s="50"/>
      <c r="J274" s="111">
        <f t="shared" si="199"/>
        <v>0</v>
      </c>
      <c r="K274" s="113"/>
      <c r="L274" s="169" t="str">
        <f t="shared" si="228"/>
        <v/>
      </c>
      <c r="M274" s="307" t="s">
        <v>175</v>
      </c>
      <c r="N274" s="128"/>
      <c r="O274" s="129">
        <v>1</v>
      </c>
      <c r="P274" s="130"/>
      <c r="Q274" s="194">
        <v>16.7</v>
      </c>
      <c r="R274" s="194"/>
      <c r="S274" s="194">
        <v>2.4500000000000002</v>
      </c>
      <c r="T274" s="195"/>
      <c r="U274" s="132">
        <f t="shared" ref="U274:U276" si="231">PRODUCT(O274:T274)</f>
        <v>40.914999999999999</v>
      </c>
      <c r="V274" s="131"/>
      <c r="W274" s="133"/>
      <c r="X274" s="64"/>
      <c r="Y274" s="231"/>
    </row>
    <row r="275" spans="1:32">
      <c r="A275" s="115"/>
      <c r="B275" s="110" t="str">
        <f t="shared" si="192"/>
        <v/>
      </c>
      <c r="C275" s="111">
        <f t="shared" si="193"/>
        <v>3</v>
      </c>
      <c r="D275" s="112">
        <f t="shared" si="194"/>
        <v>1</v>
      </c>
      <c r="E275" s="112">
        <f t="shared" si="195"/>
        <v>6</v>
      </c>
      <c r="F275" s="112">
        <f t="shared" si="196"/>
        <v>6</v>
      </c>
      <c r="G275" s="111" t="str">
        <f t="shared" si="197"/>
        <v/>
      </c>
      <c r="H275" s="111" t="str">
        <f t="shared" si="198"/>
        <v/>
      </c>
      <c r="I275" s="50"/>
      <c r="J275" s="111">
        <f t="shared" si="199"/>
        <v>0</v>
      </c>
      <c r="K275" s="113"/>
      <c r="L275" s="169" t="str">
        <f t="shared" si="228"/>
        <v/>
      </c>
      <c r="M275" s="309" t="s">
        <v>217</v>
      </c>
      <c r="N275" s="128"/>
      <c r="O275" s="129">
        <v>-1</v>
      </c>
      <c r="P275" s="130"/>
      <c r="Q275" s="194">
        <v>0.8</v>
      </c>
      <c r="R275" s="194"/>
      <c r="S275" s="194">
        <v>2.7</v>
      </c>
      <c r="T275" s="195"/>
      <c r="U275" s="132">
        <f t="shared" si="231"/>
        <v>-2.16</v>
      </c>
      <c r="V275" s="131"/>
      <c r="W275" s="133"/>
      <c r="X275" s="64"/>
      <c r="Y275" s="231"/>
    </row>
    <row r="276" spans="1:32">
      <c r="A276" s="115"/>
      <c r="B276" s="110" t="str">
        <f t="shared" si="192"/>
        <v/>
      </c>
      <c r="C276" s="111">
        <f t="shared" si="193"/>
        <v>3</v>
      </c>
      <c r="D276" s="112">
        <f t="shared" si="194"/>
        <v>1</v>
      </c>
      <c r="E276" s="112">
        <f t="shared" si="195"/>
        <v>6</v>
      </c>
      <c r="F276" s="112">
        <f t="shared" si="196"/>
        <v>6</v>
      </c>
      <c r="G276" s="111" t="str">
        <f t="shared" si="197"/>
        <v/>
      </c>
      <c r="H276" s="111" t="str">
        <f t="shared" si="198"/>
        <v/>
      </c>
      <c r="I276" s="50"/>
      <c r="J276" s="111">
        <f t="shared" si="199"/>
        <v>0</v>
      </c>
      <c r="K276" s="113"/>
      <c r="L276" s="169" t="str">
        <f t="shared" si="228"/>
        <v/>
      </c>
      <c r="M276" s="309" t="s">
        <v>201</v>
      </c>
      <c r="N276" s="128"/>
      <c r="O276" s="129">
        <v>-1</v>
      </c>
      <c r="P276" s="130"/>
      <c r="Q276" s="194">
        <v>1.55</v>
      </c>
      <c r="R276" s="194"/>
      <c r="S276" s="194">
        <v>1.25</v>
      </c>
      <c r="T276" s="195"/>
      <c r="U276" s="132">
        <f t="shared" si="231"/>
        <v>-1.9375</v>
      </c>
      <c r="V276" s="131"/>
      <c r="W276" s="133"/>
      <c r="X276" s="64"/>
      <c r="Y276" s="231"/>
    </row>
    <row r="277" spans="1:32">
      <c r="A277" s="115"/>
      <c r="B277" s="110" t="str">
        <f t="shared" si="192"/>
        <v/>
      </c>
      <c r="C277" s="111">
        <f t="shared" si="193"/>
        <v>3</v>
      </c>
      <c r="D277" s="112">
        <f t="shared" si="194"/>
        <v>1</v>
      </c>
      <c r="E277" s="112">
        <f t="shared" si="195"/>
        <v>6</v>
      </c>
      <c r="F277" s="112">
        <f t="shared" si="196"/>
        <v>6</v>
      </c>
      <c r="G277" s="111" t="str">
        <f t="shared" si="197"/>
        <v/>
      </c>
      <c r="H277" s="111" t="str">
        <f t="shared" si="198"/>
        <v/>
      </c>
      <c r="I277" s="50"/>
      <c r="J277" s="111">
        <f t="shared" si="199"/>
        <v>0</v>
      </c>
      <c r="K277" s="113"/>
      <c r="L277" s="169" t="str">
        <f t="shared" ref="L277" si="232">IF(A277=0,"",IF(AND(D277="",E277="",F277="",G277="",H277=""),"",CONCATENATE(TEXT(D277,0),IF(E277="","",CONCATENATE(".",TEXT(E277,0))),IF(F277="","",CONCATENATE(".",TEXT(F277,0))),IF(G277="","",CONCATENATE(".",TEXT(G277,0))),IF(H277="","",CONCATENATE(".",TEXT(H277,0))),IF(I277="","",CONCATENATE(".",TEXT(I277,0))))))</f>
        <v/>
      </c>
      <c r="M277" s="309" t="s">
        <v>201</v>
      </c>
      <c r="N277" s="128"/>
      <c r="O277" s="129">
        <v>-1</v>
      </c>
      <c r="P277" s="130"/>
      <c r="Q277" s="194">
        <v>0.3</v>
      </c>
      <c r="R277" s="194"/>
      <c r="S277" s="194">
        <v>0.55000000000000004</v>
      </c>
      <c r="T277" s="195"/>
      <c r="U277" s="132">
        <f t="shared" ref="U277" si="233">PRODUCT(O277:T277)</f>
        <v>-0.16500000000000001</v>
      </c>
      <c r="V277" s="131"/>
      <c r="W277" s="133"/>
      <c r="X277" s="64"/>
      <c r="Y277" s="231"/>
    </row>
    <row r="278" spans="1:32">
      <c r="A278" s="115"/>
      <c r="B278" s="110" t="str">
        <f t="shared" si="192"/>
        <v/>
      </c>
      <c r="C278" s="111">
        <f t="shared" si="193"/>
        <v>3</v>
      </c>
      <c r="D278" s="112">
        <f t="shared" si="194"/>
        <v>1</v>
      </c>
      <c r="E278" s="112">
        <f t="shared" si="195"/>
        <v>6</v>
      </c>
      <c r="F278" s="112">
        <f t="shared" si="196"/>
        <v>6</v>
      </c>
      <c r="G278" s="111" t="str">
        <f t="shared" si="197"/>
        <v/>
      </c>
      <c r="H278" s="111" t="str">
        <f t="shared" si="198"/>
        <v/>
      </c>
      <c r="I278" s="50"/>
      <c r="J278" s="111">
        <f t="shared" si="199"/>
        <v>0</v>
      </c>
      <c r="K278" s="113"/>
      <c r="L278" s="169" t="str">
        <f t="shared" si="224"/>
        <v/>
      </c>
      <c r="M278" s="306" t="s">
        <v>130</v>
      </c>
      <c r="N278" s="128"/>
      <c r="O278" s="129"/>
      <c r="P278" s="130"/>
      <c r="Q278" s="194"/>
      <c r="R278" s="194"/>
      <c r="S278" s="194"/>
      <c r="T278" s="195"/>
      <c r="U278" s="132"/>
      <c r="V278" s="131">
        <f>SUM(U279:U284)</f>
        <v>33.445</v>
      </c>
      <c r="W278" s="133"/>
      <c r="X278" s="64"/>
      <c r="Y278" s="231"/>
      <c r="Z278" s="155"/>
      <c r="AA278" s="155"/>
      <c r="AB278" s="155"/>
      <c r="AC278" s="155"/>
      <c r="AD278" s="155"/>
      <c r="AE278" s="155"/>
      <c r="AF278" s="155"/>
    </row>
    <row r="279" spans="1:32">
      <c r="A279" s="115"/>
      <c r="B279" s="110" t="str">
        <f t="shared" si="192"/>
        <v/>
      </c>
      <c r="C279" s="111">
        <f t="shared" si="193"/>
        <v>3</v>
      </c>
      <c r="D279" s="112">
        <f t="shared" si="194"/>
        <v>1</v>
      </c>
      <c r="E279" s="112">
        <f t="shared" si="195"/>
        <v>6</v>
      </c>
      <c r="F279" s="112">
        <f t="shared" si="196"/>
        <v>6</v>
      </c>
      <c r="G279" s="111" t="str">
        <f t="shared" si="197"/>
        <v/>
      </c>
      <c r="H279" s="111" t="str">
        <f t="shared" si="198"/>
        <v/>
      </c>
      <c r="I279" s="50"/>
      <c r="J279" s="111">
        <f t="shared" si="199"/>
        <v>0</v>
      </c>
      <c r="K279" s="113"/>
      <c r="L279" s="169" t="str">
        <f t="shared" si="224"/>
        <v/>
      </c>
      <c r="M279" s="307" t="s">
        <v>218</v>
      </c>
      <c r="N279" s="128"/>
      <c r="O279" s="129">
        <v>1</v>
      </c>
      <c r="P279" s="130"/>
      <c r="Q279" s="194">
        <v>14.75</v>
      </c>
      <c r="R279" s="194"/>
      <c r="S279" s="194">
        <v>2.4500000000000002</v>
      </c>
      <c r="T279" s="195"/>
      <c r="U279" s="132">
        <f t="shared" ref="U279:U280" si="234">PRODUCT(O279:T279)</f>
        <v>36.137500000000003</v>
      </c>
      <c r="V279" s="131"/>
      <c r="W279" s="133"/>
      <c r="X279" s="64"/>
      <c r="Y279" s="231"/>
    </row>
    <row r="280" spans="1:32">
      <c r="A280" s="115"/>
      <c r="B280" s="110" t="str">
        <f t="shared" si="192"/>
        <v/>
      </c>
      <c r="C280" s="111">
        <f t="shared" si="193"/>
        <v>3</v>
      </c>
      <c r="D280" s="112">
        <f t="shared" si="194"/>
        <v>1</v>
      </c>
      <c r="E280" s="112">
        <f t="shared" si="195"/>
        <v>6</v>
      </c>
      <c r="F280" s="112">
        <f t="shared" si="196"/>
        <v>6</v>
      </c>
      <c r="G280" s="111" t="str">
        <f t="shared" si="197"/>
        <v/>
      </c>
      <c r="H280" s="111" t="str">
        <f t="shared" si="198"/>
        <v/>
      </c>
      <c r="I280" s="50"/>
      <c r="J280" s="111">
        <f t="shared" si="199"/>
        <v>0</v>
      </c>
      <c r="K280" s="113"/>
      <c r="L280" s="169" t="str">
        <f t="shared" si="224"/>
        <v/>
      </c>
      <c r="M280" s="309" t="s">
        <v>214</v>
      </c>
      <c r="N280" s="128"/>
      <c r="O280" s="129">
        <v>-1</v>
      </c>
      <c r="P280" s="130"/>
      <c r="Q280" s="194">
        <v>0.8</v>
      </c>
      <c r="R280" s="194"/>
      <c r="S280" s="194">
        <v>2</v>
      </c>
      <c r="T280" s="195"/>
      <c r="U280" s="132">
        <f t="shared" si="234"/>
        <v>-1.6</v>
      </c>
      <c r="V280" s="131"/>
      <c r="W280" s="133"/>
      <c r="X280" s="64"/>
      <c r="Y280" s="231"/>
    </row>
    <row r="281" spans="1:32">
      <c r="A281" s="115"/>
      <c r="B281" s="110" t="str">
        <f t="shared" si="192"/>
        <v/>
      </c>
      <c r="C281" s="111">
        <f t="shared" si="193"/>
        <v>3</v>
      </c>
      <c r="D281" s="112">
        <f t="shared" si="194"/>
        <v>1</v>
      </c>
      <c r="E281" s="112">
        <f t="shared" si="195"/>
        <v>6</v>
      </c>
      <c r="F281" s="112">
        <f t="shared" si="196"/>
        <v>6</v>
      </c>
      <c r="G281" s="111" t="str">
        <f t="shared" si="197"/>
        <v/>
      </c>
      <c r="H281" s="111" t="str">
        <f t="shared" si="198"/>
        <v/>
      </c>
      <c r="I281" s="50"/>
      <c r="J281" s="111">
        <f t="shared" si="199"/>
        <v>0</v>
      </c>
      <c r="K281" s="113"/>
      <c r="L281" s="169" t="str">
        <f t="shared" ref="L281" si="235">IF(A281=0,"",IF(AND(D281="",E281="",F281="",G281="",H281=""),"",CONCATENATE(TEXT(D281,0),IF(E281="","",CONCATENATE(".",TEXT(E281,0))),IF(F281="","",CONCATENATE(".",TEXT(F281,0))),IF(G281="","",CONCATENATE(".",TEXT(G281,0))),IF(H281="","",CONCATENATE(".",TEXT(H281,0))),IF(I281="","",CONCATENATE(".",TEXT(I281,0))))))</f>
        <v/>
      </c>
      <c r="M281" s="309" t="s">
        <v>201</v>
      </c>
      <c r="N281" s="128"/>
      <c r="O281" s="129">
        <v>-1</v>
      </c>
      <c r="P281" s="130"/>
      <c r="Q281" s="194">
        <v>0.75</v>
      </c>
      <c r="R281" s="194"/>
      <c r="S281" s="194">
        <v>1.05</v>
      </c>
      <c r="T281" s="195"/>
      <c r="U281" s="132">
        <f t="shared" ref="U281" si="236">PRODUCT(O281:T281)</f>
        <v>-0.78750000000000009</v>
      </c>
      <c r="V281" s="131"/>
      <c r="W281" s="133"/>
      <c r="X281" s="64"/>
      <c r="Y281" s="231"/>
    </row>
    <row r="282" spans="1:32">
      <c r="A282" s="115"/>
      <c r="B282" s="110" t="str">
        <f t="shared" si="192"/>
        <v/>
      </c>
      <c r="C282" s="111">
        <f t="shared" si="193"/>
        <v>3</v>
      </c>
      <c r="D282" s="112">
        <f t="shared" si="194"/>
        <v>1</v>
      </c>
      <c r="E282" s="112">
        <f t="shared" si="195"/>
        <v>6</v>
      </c>
      <c r="F282" s="112">
        <f t="shared" si="196"/>
        <v>6</v>
      </c>
      <c r="G282" s="111" t="str">
        <f t="shared" si="197"/>
        <v/>
      </c>
      <c r="H282" s="111" t="str">
        <f t="shared" si="198"/>
        <v/>
      </c>
      <c r="I282" s="50"/>
      <c r="J282" s="111">
        <f t="shared" si="199"/>
        <v>0</v>
      </c>
      <c r="K282" s="113"/>
      <c r="L282" s="169" t="str">
        <f t="shared" ref="L282" si="237">IF(A282=0,"",IF(AND(D282="",E282="",F282="",G282="",H282=""),"",CONCATENATE(TEXT(D282,0),IF(E282="","",CONCATENATE(".",TEXT(E282,0))),IF(F282="","",CONCATENATE(".",TEXT(F282,0))),IF(G282="","",CONCATENATE(".",TEXT(G282,0))),IF(H282="","",CONCATENATE(".",TEXT(H282,0))),IF(I282="","",CONCATENATE(".",TEXT(I282,0))))))</f>
        <v/>
      </c>
      <c r="M282" s="309" t="s">
        <v>201</v>
      </c>
      <c r="N282" s="128"/>
      <c r="O282" s="129">
        <v>-1</v>
      </c>
      <c r="P282" s="130"/>
      <c r="Q282" s="194">
        <v>0.35</v>
      </c>
      <c r="R282" s="194"/>
      <c r="S282" s="194">
        <v>0.5</v>
      </c>
      <c r="T282" s="195"/>
      <c r="U282" s="132">
        <f t="shared" ref="U282" si="238">PRODUCT(O282:T282)</f>
        <v>-0.17499999999999999</v>
      </c>
      <c r="V282" s="131"/>
      <c r="W282" s="133"/>
      <c r="X282" s="64"/>
      <c r="Y282" s="231"/>
    </row>
    <row r="283" spans="1:32">
      <c r="A283" s="115"/>
      <c r="B283" s="110" t="str">
        <f t="shared" si="192"/>
        <v/>
      </c>
      <c r="C283" s="111">
        <f t="shared" si="193"/>
        <v>3</v>
      </c>
      <c r="D283" s="112">
        <f t="shared" si="194"/>
        <v>1</v>
      </c>
      <c r="E283" s="112">
        <f t="shared" si="195"/>
        <v>6</v>
      </c>
      <c r="F283" s="112">
        <f t="shared" si="196"/>
        <v>6</v>
      </c>
      <c r="G283" s="111" t="str">
        <f t="shared" si="197"/>
        <v/>
      </c>
      <c r="H283" s="111" t="str">
        <f t="shared" si="198"/>
        <v/>
      </c>
      <c r="I283" s="50"/>
      <c r="J283" s="111">
        <f t="shared" si="199"/>
        <v>0</v>
      </c>
      <c r="K283" s="113"/>
      <c r="L283" s="169" t="str">
        <f t="shared" ref="L283" si="239">IF(A283=0,"",IF(AND(D283="",E283="",F283="",G283="",H283=""),"",CONCATENATE(TEXT(D283,0),IF(E283="","",CONCATENATE(".",TEXT(E283,0))),IF(F283="","",CONCATENATE(".",TEXT(F283,0))),IF(G283="","",CONCATENATE(".",TEXT(G283,0))),IF(H283="","",CONCATENATE(".",TEXT(H283,0))),IF(I283="","",CONCATENATE(".",TEXT(I283,0))))))</f>
        <v/>
      </c>
      <c r="M283" s="309" t="s">
        <v>219</v>
      </c>
      <c r="N283" s="128"/>
      <c r="O283" s="129">
        <v>-1</v>
      </c>
      <c r="P283" s="130"/>
      <c r="Q283" s="194">
        <v>0.2</v>
      </c>
      <c r="R283" s="194"/>
      <c r="S283" s="194">
        <v>0.35</v>
      </c>
      <c r="T283" s="195"/>
      <c r="U283" s="132">
        <f t="shared" ref="U283" si="240">PRODUCT(O283:T283)</f>
        <v>-6.9999999999999993E-2</v>
      </c>
      <c r="V283" s="131"/>
      <c r="W283" s="133"/>
      <c r="X283" s="64"/>
      <c r="Y283" s="231"/>
    </row>
    <row r="284" spans="1:32">
      <c r="A284" s="115"/>
      <c r="B284" s="110" t="str">
        <f t="shared" ref="B284:B347" si="241">IF(OR(A284&gt;C283+1,A284&gt;5),"ERRO","")</f>
        <v/>
      </c>
      <c r="C284" s="111">
        <f t="shared" ref="C284:C347" si="242">IF(A284=0,C283,A284)</f>
        <v>3</v>
      </c>
      <c r="D284" s="112">
        <f t="shared" ref="D284:D347" si="243">IF(A284=0,D283,IF(A284=1,D283+1,D283))</f>
        <v>1</v>
      </c>
      <c r="E284" s="112">
        <f t="shared" ref="E284:E347" si="244">IF(A284=0,E283,IF(D284&gt;D283,"",IF(E283&lt;&gt;"",IF(A284=2,E283+1,E283),1)))</f>
        <v>6</v>
      </c>
      <c r="F284" s="112">
        <f t="shared" ref="F284:F347" si="245">IF(A284=0,F283,IF(D284&gt;D283,"",IF(E284&lt;&gt;E283,"",IF(F283&lt;&gt;"",IF(A284=3,F283+1,F283),1))))</f>
        <v>6</v>
      </c>
      <c r="G284" s="111" t="str">
        <f t="shared" ref="G284:G347" si="246">IF(A284=0,G283,IF(D284&gt;D283,"",IF(E284&lt;&gt;E283,"",IF(F283&lt;&gt;F284,"",IF(G283&lt;&gt;"",IF(A284=4,G283+1,G283),1)))))</f>
        <v/>
      </c>
      <c r="H284" s="111" t="str">
        <f t="shared" ref="H284:H347" si="247">IF(A284=0,H283,IF(D284&gt;D283,"",IF(E284&lt;&gt;E283,"",IF(F283&lt;&gt;F284,"",IF(G284&lt;&gt;G283,"",IF(A284=5,IF(H283="",1,H283+1),""))))))</f>
        <v/>
      </c>
      <c r="I284" s="50"/>
      <c r="J284" s="111">
        <f t="shared" ref="J284:J347" si="248">IF(A284=0,I283,IF(D284&gt;D283,"",IF(E284&lt;&gt;E283,"",IF(F283&lt;&gt;F284,"",IF(G284&lt;&gt;G283,"",IF(H284&lt;&gt;H283,"",IF(A284=6,IF(I283="",1,I283+1),"")))))))</f>
        <v>0</v>
      </c>
      <c r="K284" s="113"/>
      <c r="L284" s="169" t="str">
        <f t="shared" ref="L284" si="249">IF(A284=0,"",IF(AND(D284="",E284="",F284="",G284="",H284=""),"",CONCATENATE(TEXT(D284,0),IF(E284="","",CONCATENATE(".",TEXT(E284,0))),IF(F284="","",CONCATENATE(".",TEXT(F284,0))),IF(G284="","",CONCATENATE(".",TEXT(G284,0))),IF(H284="","",CONCATENATE(".",TEXT(H284,0))),IF(I284="","",CONCATENATE(".",TEXT(I284,0))))))</f>
        <v/>
      </c>
      <c r="M284" s="309" t="s">
        <v>220</v>
      </c>
      <c r="N284" s="128"/>
      <c r="O284" s="129">
        <v>-1</v>
      </c>
      <c r="P284" s="130"/>
      <c r="Q284" s="194">
        <v>0.2</v>
      </c>
      <c r="R284" s="194"/>
      <c r="S284" s="194">
        <v>0.3</v>
      </c>
      <c r="T284" s="195"/>
      <c r="U284" s="132">
        <f t="shared" ref="U284" si="250">PRODUCT(O284:T284)</f>
        <v>-0.06</v>
      </c>
      <c r="V284" s="131"/>
      <c r="W284" s="133"/>
      <c r="X284" s="64"/>
      <c r="Y284" s="231"/>
    </row>
    <row r="285" spans="1:32">
      <c r="A285" s="115"/>
      <c r="B285" s="110" t="str">
        <f t="shared" si="241"/>
        <v/>
      </c>
      <c r="C285" s="111">
        <f t="shared" si="242"/>
        <v>3</v>
      </c>
      <c r="D285" s="112">
        <f t="shared" si="243"/>
        <v>1</v>
      </c>
      <c r="E285" s="112">
        <f t="shared" si="244"/>
        <v>6</v>
      </c>
      <c r="F285" s="112">
        <f t="shared" si="245"/>
        <v>6</v>
      </c>
      <c r="G285" s="111" t="str">
        <f t="shared" si="246"/>
        <v/>
      </c>
      <c r="H285" s="111" t="str">
        <f t="shared" si="247"/>
        <v/>
      </c>
      <c r="I285" s="50"/>
      <c r="J285" s="111">
        <f t="shared" si="248"/>
        <v>0</v>
      </c>
      <c r="K285" s="113"/>
      <c r="L285" s="169" t="str">
        <f t="shared" si="224"/>
        <v/>
      </c>
      <c r="M285" s="306" t="s">
        <v>149</v>
      </c>
      <c r="N285" s="128"/>
      <c r="O285" s="129"/>
      <c r="P285" s="130"/>
      <c r="Q285" s="194"/>
      <c r="R285" s="194"/>
      <c r="S285" s="194"/>
      <c r="T285" s="195"/>
      <c r="U285" s="132"/>
      <c r="V285" s="131">
        <f>SUM(U286:U290)</f>
        <v>79.56</v>
      </c>
      <c r="W285" s="133"/>
      <c r="X285" s="64"/>
      <c r="Y285" s="231"/>
    </row>
    <row r="286" spans="1:32">
      <c r="A286" s="115"/>
      <c r="B286" s="110" t="str">
        <f t="shared" si="241"/>
        <v/>
      </c>
      <c r="C286" s="111">
        <f t="shared" si="242"/>
        <v>3</v>
      </c>
      <c r="D286" s="112">
        <f t="shared" si="243"/>
        <v>1</v>
      </c>
      <c r="E286" s="112">
        <f t="shared" si="244"/>
        <v>6</v>
      </c>
      <c r="F286" s="112">
        <f t="shared" si="245"/>
        <v>6</v>
      </c>
      <c r="G286" s="111" t="str">
        <f t="shared" si="246"/>
        <v/>
      </c>
      <c r="H286" s="111" t="str">
        <f t="shared" si="247"/>
        <v/>
      </c>
      <c r="I286" s="50"/>
      <c r="J286" s="111">
        <f t="shared" si="248"/>
        <v>0</v>
      </c>
      <c r="K286" s="113"/>
      <c r="L286" s="169" t="str">
        <f t="shared" si="224"/>
        <v/>
      </c>
      <c r="M286" s="307" t="s">
        <v>167</v>
      </c>
      <c r="N286" s="128"/>
      <c r="O286" s="129">
        <v>1</v>
      </c>
      <c r="P286" s="130"/>
      <c r="Q286" s="194">
        <v>40.049999999999997</v>
      </c>
      <c r="R286" s="194"/>
      <c r="S286" s="194">
        <v>2.2000000000000002</v>
      </c>
      <c r="T286" s="195"/>
      <c r="U286" s="132">
        <f t="shared" ref="U286:U287" si="251">PRODUCT(O286:T286)</f>
        <v>88.11</v>
      </c>
      <c r="V286" s="131"/>
      <c r="W286" s="133"/>
      <c r="X286" s="64"/>
      <c r="Y286" s="231"/>
    </row>
    <row r="287" spans="1:32">
      <c r="A287" s="115"/>
      <c r="B287" s="110" t="str">
        <f t="shared" si="241"/>
        <v/>
      </c>
      <c r="C287" s="111">
        <f t="shared" si="242"/>
        <v>3</v>
      </c>
      <c r="D287" s="112">
        <f t="shared" si="243"/>
        <v>1</v>
      </c>
      <c r="E287" s="112">
        <f t="shared" si="244"/>
        <v>6</v>
      </c>
      <c r="F287" s="112">
        <f t="shared" si="245"/>
        <v>6</v>
      </c>
      <c r="G287" s="111" t="str">
        <f t="shared" si="246"/>
        <v/>
      </c>
      <c r="H287" s="111" t="str">
        <f t="shared" si="247"/>
        <v/>
      </c>
      <c r="I287" s="50"/>
      <c r="J287" s="111">
        <f t="shared" si="248"/>
        <v>0</v>
      </c>
      <c r="K287" s="113"/>
      <c r="L287" s="169" t="str">
        <f t="shared" si="224"/>
        <v/>
      </c>
      <c r="M287" s="309" t="s">
        <v>221</v>
      </c>
      <c r="N287" s="128"/>
      <c r="O287" s="129">
        <v>-2</v>
      </c>
      <c r="P287" s="130"/>
      <c r="Q287" s="194">
        <v>0.95</v>
      </c>
      <c r="R287" s="194"/>
      <c r="S287" s="194">
        <v>2</v>
      </c>
      <c r="T287" s="195"/>
      <c r="U287" s="132">
        <f t="shared" si="251"/>
        <v>-3.8</v>
      </c>
      <c r="V287" s="131"/>
      <c r="W287" s="133"/>
      <c r="X287" s="64"/>
      <c r="Y287" s="231"/>
    </row>
    <row r="288" spans="1:32">
      <c r="A288" s="115"/>
      <c r="B288" s="110" t="str">
        <f t="shared" si="241"/>
        <v/>
      </c>
      <c r="C288" s="111">
        <f t="shared" si="242"/>
        <v>3</v>
      </c>
      <c r="D288" s="112">
        <f t="shared" si="243"/>
        <v>1</v>
      </c>
      <c r="E288" s="112">
        <f t="shared" si="244"/>
        <v>6</v>
      </c>
      <c r="F288" s="112">
        <f t="shared" si="245"/>
        <v>6</v>
      </c>
      <c r="G288" s="111" t="str">
        <f t="shared" si="246"/>
        <v/>
      </c>
      <c r="H288" s="111" t="str">
        <f t="shared" si="247"/>
        <v/>
      </c>
      <c r="I288" s="50"/>
      <c r="J288" s="111">
        <f t="shared" si="248"/>
        <v>0</v>
      </c>
      <c r="K288" s="113"/>
      <c r="L288" s="169" t="str">
        <f t="shared" ref="L288" si="252">IF(A288=0,"",IF(AND(D288="",E288="",F288="",G288="",H288=""),"",CONCATENATE(TEXT(D288,0),IF(E288="","",CONCATENATE(".",TEXT(E288,0))),IF(F288="","",CONCATENATE(".",TEXT(F288,0))),IF(G288="","",CONCATENATE(".",TEXT(G288,0))),IF(H288="","",CONCATENATE(".",TEXT(H288,0))),IF(I288="","",CONCATENATE(".",TEXT(I288,0))))))</f>
        <v/>
      </c>
      <c r="M288" s="309" t="s">
        <v>222</v>
      </c>
      <c r="N288" s="128"/>
      <c r="O288" s="129">
        <v>-1</v>
      </c>
      <c r="P288" s="130"/>
      <c r="Q288" s="194">
        <v>0.8</v>
      </c>
      <c r="R288" s="194"/>
      <c r="S288" s="194">
        <v>2</v>
      </c>
      <c r="T288" s="195"/>
      <c r="U288" s="132">
        <f t="shared" ref="U288" si="253">PRODUCT(O288:T288)</f>
        <v>-1.6</v>
      </c>
      <c r="V288" s="131"/>
      <c r="W288" s="133"/>
      <c r="X288" s="64"/>
      <c r="Y288" s="231"/>
    </row>
    <row r="289" spans="1:32">
      <c r="A289" s="115"/>
      <c r="B289" s="110" t="str">
        <f t="shared" si="241"/>
        <v/>
      </c>
      <c r="C289" s="111">
        <f t="shared" si="242"/>
        <v>3</v>
      </c>
      <c r="D289" s="112">
        <f t="shared" si="243"/>
        <v>1</v>
      </c>
      <c r="E289" s="112">
        <f t="shared" si="244"/>
        <v>6</v>
      </c>
      <c r="F289" s="112">
        <f t="shared" si="245"/>
        <v>6</v>
      </c>
      <c r="G289" s="111" t="str">
        <f t="shared" si="246"/>
        <v/>
      </c>
      <c r="H289" s="111" t="str">
        <f t="shared" si="247"/>
        <v/>
      </c>
      <c r="I289" s="50"/>
      <c r="J289" s="111">
        <f t="shared" si="248"/>
        <v>0</v>
      </c>
      <c r="K289" s="113"/>
      <c r="L289" s="169" t="str">
        <f t="shared" ref="L289" si="254">IF(A289=0,"",IF(AND(D289="",E289="",F289="",G289="",H289=""),"",CONCATENATE(TEXT(D289,0),IF(E289="","",CONCATENATE(".",TEXT(E289,0))),IF(F289="","",CONCATENATE(".",TEXT(F289,0))),IF(G289="","",CONCATENATE(".",TEXT(G289,0))),IF(H289="","",CONCATENATE(".",TEXT(H289,0))),IF(I289="","",CONCATENATE(".",TEXT(I289,0))))))</f>
        <v/>
      </c>
      <c r="M289" s="309" t="s">
        <v>201</v>
      </c>
      <c r="N289" s="128"/>
      <c r="O289" s="129">
        <v>-1</v>
      </c>
      <c r="P289" s="130"/>
      <c r="Q289" s="194">
        <v>1.05</v>
      </c>
      <c r="R289" s="194"/>
      <c r="S289" s="194">
        <v>1.5</v>
      </c>
      <c r="T289" s="195"/>
      <c r="U289" s="132">
        <f t="shared" ref="U289" si="255">PRODUCT(O289:T289)</f>
        <v>-1.5750000000000002</v>
      </c>
      <c r="V289" s="131"/>
      <c r="W289" s="133"/>
      <c r="X289" s="64"/>
      <c r="Y289" s="231"/>
    </row>
    <row r="290" spans="1:32">
      <c r="A290" s="115"/>
      <c r="B290" s="110" t="str">
        <f t="shared" si="241"/>
        <v/>
      </c>
      <c r="C290" s="111">
        <f t="shared" si="242"/>
        <v>3</v>
      </c>
      <c r="D290" s="112">
        <f t="shared" si="243"/>
        <v>1</v>
      </c>
      <c r="E290" s="112">
        <f t="shared" si="244"/>
        <v>6</v>
      </c>
      <c r="F290" s="112">
        <f t="shared" si="245"/>
        <v>6</v>
      </c>
      <c r="G290" s="111" t="str">
        <f t="shared" si="246"/>
        <v/>
      </c>
      <c r="H290" s="111" t="str">
        <f t="shared" si="247"/>
        <v/>
      </c>
      <c r="I290" s="50"/>
      <c r="J290" s="111">
        <f t="shared" si="248"/>
        <v>0</v>
      </c>
      <c r="K290" s="113"/>
      <c r="L290" s="169" t="str">
        <f t="shared" ref="L290" si="256">IF(A290=0,"",IF(AND(D290="",E290="",F290="",G290="",H290=""),"",CONCATENATE(TEXT(D290,0),IF(E290="","",CONCATENATE(".",TEXT(E290,0))),IF(F290="","",CONCATENATE(".",TEXT(F290,0))),IF(G290="","",CONCATENATE(".",TEXT(G290,0))),IF(H290="","",CONCATENATE(".",TEXT(H290,0))),IF(I290="","",CONCATENATE(".",TEXT(I290,0))))))</f>
        <v/>
      </c>
      <c r="M290" s="309" t="s">
        <v>201</v>
      </c>
      <c r="N290" s="128"/>
      <c r="O290" s="129">
        <v>-1</v>
      </c>
      <c r="P290" s="130"/>
      <c r="Q290" s="194">
        <v>1.05</v>
      </c>
      <c r="R290" s="194"/>
      <c r="S290" s="194">
        <v>1.5</v>
      </c>
      <c r="T290" s="195"/>
      <c r="U290" s="132">
        <f t="shared" ref="U290" si="257">PRODUCT(O290:T290)</f>
        <v>-1.5750000000000002</v>
      </c>
      <c r="V290" s="131"/>
      <c r="W290" s="133"/>
      <c r="X290" s="64"/>
      <c r="Y290" s="231"/>
    </row>
    <row r="291" spans="1:32">
      <c r="A291" s="115"/>
      <c r="B291" s="110" t="str">
        <f t="shared" si="241"/>
        <v/>
      </c>
      <c r="C291" s="111">
        <f t="shared" si="242"/>
        <v>3</v>
      </c>
      <c r="D291" s="112">
        <f t="shared" si="243"/>
        <v>1</v>
      </c>
      <c r="E291" s="112">
        <f t="shared" si="244"/>
        <v>6</v>
      </c>
      <c r="F291" s="112">
        <f t="shared" si="245"/>
        <v>6</v>
      </c>
      <c r="G291" s="111" t="str">
        <f t="shared" si="246"/>
        <v/>
      </c>
      <c r="H291" s="111" t="str">
        <f t="shared" si="247"/>
        <v/>
      </c>
      <c r="I291" s="50"/>
      <c r="J291" s="111">
        <f t="shared" si="248"/>
        <v>0</v>
      </c>
      <c r="K291" s="113"/>
      <c r="L291" s="169" t="str">
        <f t="shared" si="224"/>
        <v/>
      </c>
      <c r="M291" s="307" t="s">
        <v>28</v>
      </c>
      <c r="N291" s="128"/>
      <c r="O291" s="129"/>
      <c r="P291" s="130"/>
      <c r="Q291" s="194"/>
      <c r="R291" s="194"/>
      <c r="S291" s="194"/>
      <c r="T291" s="195"/>
      <c r="U291" s="156"/>
      <c r="V291" s="131"/>
      <c r="W291" s="133"/>
      <c r="X291" s="64"/>
      <c r="Y291" s="231"/>
    </row>
    <row r="292" spans="1:32" ht="78.75">
      <c r="A292" s="115">
        <v>3</v>
      </c>
      <c r="B292" s="110" t="str">
        <f t="shared" si="241"/>
        <v/>
      </c>
      <c r="C292" s="111">
        <f t="shared" si="242"/>
        <v>3</v>
      </c>
      <c r="D292" s="112">
        <f t="shared" si="243"/>
        <v>1</v>
      </c>
      <c r="E292" s="112">
        <f t="shared" si="244"/>
        <v>6</v>
      </c>
      <c r="F292" s="112">
        <f t="shared" si="245"/>
        <v>7</v>
      </c>
      <c r="G292" s="111" t="str">
        <f t="shared" si="246"/>
        <v/>
      </c>
      <c r="H292" s="111" t="str">
        <f t="shared" si="247"/>
        <v/>
      </c>
      <c r="I292" s="50"/>
      <c r="J292" s="111" t="str">
        <f t="shared" si="248"/>
        <v/>
      </c>
      <c r="K292" s="113"/>
      <c r="L292" s="169" t="str">
        <f t="shared" si="224"/>
        <v>1.6.7</v>
      </c>
      <c r="M292" s="310" t="s">
        <v>223</v>
      </c>
      <c r="N292" s="128"/>
      <c r="O292" s="129"/>
      <c r="P292" s="130"/>
      <c r="Q292" s="194"/>
      <c r="R292" s="194"/>
      <c r="S292" s="194"/>
      <c r="T292" s="195"/>
      <c r="U292" s="132"/>
      <c r="V292" s="131"/>
      <c r="W292" s="133"/>
      <c r="X292" s="64"/>
      <c r="Y292" s="231"/>
    </row>
    <row r="293" spans="1:32">
      <c r="A293" s="115"/>
      <c r="B293" s="110" t="str">
        <f t="shared" si="241"/>
        <v/>
      </c>
      <c r="C293" s="111">
        <f t="shared" si="242"/>
        <v>3</v>
      </c>
      <c r="D293" s="112">
        <f t="shared" si="243"/>
        <v>1</v>
      </c>
      <c r="E293" s="112">
        <f t="shared" si="244"/>
        <v>6</v>
      </c>
      <c r="F293" s="112">
        <f t="shared" si="245"/>
        <v>7</v>
      </c>
      <c r="G293" s="111" t="str">
        <f t="shared" si="246"/>
        <v/>
      </c>
      <c r="H293" s="111" t="str">
        <f t="shared" si="247"/>
        <v/>
      </c>
      <c r="I293" s="50"/>
      <c r="J293" s="111">
        <f t="shared" si="248"/>
        <v>0</v>
      </c>
      <c r="K293" s="113"/>
      <c r="L293" s="169" t="str">
        <f t="shared" si="224"/>
        <v/>
      </c>
      <c r="M293" s="307" t="s">
        <v>28</v>
      </c>
      <c r="N293" s="128"/>
      <c r="O293" s="129"/>
      <c r="P293" s="130"/>
      <c r="Q293" s="194"/>
      <c r="R293" s="194"/>
      <c r="S293" s="194"/>
      <c r="T293" s="195"/>
      <c r="U293" s="132"/>
      <c r="V293" s="131"/>
      <c r="W293" s="133"/>
      <c r="X293" s="64"/>
      <c r="Y293" s="231"/>
    </row>
    <row r="294" spans="1:32" ht="56.25">
      <c r="A294" s="115">
        <v>4</v>
      </c>
      <c r="B294" s="110" t="str">
        <f t="shared" si="241"/>
        <v/>
      </c>
      <c r="C294" s="111">
        <f t="shared" si="242"/>
        <v>4</v>
      </c>
      <c r="D294" s="112">
        <f t="shared" si="243"/>
        <v>1</v>
      </c>
      <c r="E294" s="112">
        <f t="shared" si="244"/>
        <v>6</v>
      </c>
      <c r="F294" s="112">
        <f t="shared" si="245"/>
        <v>7</v>
      </c>
      <c r="G294" s="111">
        <f t="shared" si="246"/>
        <v>1</v>
      </c>
      <c r="H294" s="111" t="str">
        <f t="shared" si="247"/>
        <v/>
      </c>
      <c r="I294" s="50"/>
      <c r="J294" s="111" t="str">
        <f t="shared" si="248"/>
        <v/>
      </c>
      <c r="K294" s="113"/>
      <c r="L294" s="169" t="str">
        <f t="shared" ref="L294:L316" si="258">IF(A294=0,"",IF(AND(D294="",E294="",F294="",G294="",H294=""),"",CONCATENATE(TEXT(D294,0),IF(E294="","",CONCATENATE(".",TEXT(E294,0))),IF(F294="","",CONCATENATE(".",TEXT(F294,0))),IF(G294="","",CONCATENATE(".",TEXT(G294,0))),IF(H294="","",CONCATENATE(".",TEXT(H294,0))),IF(I294="","",CONCATENATE(".",TEXT(I294,0))))))</f>
        <v>1.6.7.1</v>
      </c>
      <c r="M294" s="310" t="s">
        <v>224</v>
      </c>
      <c r="N294" s="128" t="s">
        <v>4</v>
      </c>
      <c r="O294" s="129"/>
      <c r="P294" s="130"/>
      <c r="Q294" s="194"/>
      <c r="R294" s="194"/>
      <c r="S294" s="194"/>
      <c r="T294" s="195"/>
      <c r="U294" s="150" t="s">
        <v>22</v>
      </c>
      <c r="V294" s="131"/>
      <c r="W294" s="178">
        <f>_xlfn.CEILING.MATH(W295,0.5)</f>
        <v>580</v>
      </c>
      <c r="X294" s="64"/>
      <c r="Y294" s="231"/>
    </row>
    <row r="295" spans="1:32">
      <c r="A295" s="115"/>
      <c r="B295" s="110" t="str">
        <f t="shared" si="241"/>
        <v/>
      </c>
      <c r="C295" s="111">
        <f t="shared" si="242"/>
        <v>4</v>
      </c>
      <c r="D295" s="112">
        <f t="shared" si="243"/>
        <v>1</v>
      </c>
      <c r="E295" s="112">
        <f t="shared" si="244"/>
        <v>6</v>
      </c>
      <c r="F295" s="112">
        <f t="shared" si="245"/>
        <v>7</v>
      </c>
      <c r="G295" s="111">
        <f t="shared" si="246"/>
        <v>1</v>
      </c>
      <c r="H295" s="111" t="str">
        <f t="shared" si="247"/>
        <v/>
      </c>
      <c r="I295" s="50"/>
      <c r="J295" s="111">
        <f t="shared" si="248"/>
        <v>0</v>
      </c>
      <c r="K295" s="113"/>
      <c r="L295" s="169" t="str">
        <f t="shared" si="258"/>
        <v/>
      </c>
      <c r="M295" s="305" t="s">
        <v>28</v>
      </c>
      <c r="N295" s="128"/>
      <c r="O295" s="139"/>
      <c r="P295" s="140"/>
      <c r="Q295" s="196"/>
      <c r="R295" s="196"/>
      <c r="S295" s="196"/>
      <c r="T295" s="197"/>
      <c r="U295" s="151" t="s">
        <v>116</v>
      </c>
      <c r="V295" s="152"/>
      <c r="W295" s="153">
        <f>SUM(V296:V316)</f>
        <v>579.5625</v>
      </c>
      <c r="X295" s="147"/>
      <c r="Y295" s="231"/>
    </row>
    <row r="296" spans="1:32">
      <c r="A296" s="115"/>
      <c r="B296" s="110" t="str">
        <f t="shared" si="241"/>
        <v/>
      </c>
      <c r="C296" s="111">
        <f t="shared" si="242"/>
        <v>4</v>
      </c>
      <c r="D296" s="112">
        <f t="shared" si="243"/>
        <v>1</v>
      </c>
      <c r="E296" s="112">
        <f t="shared" si="244"/>
        <v>6</v>
      </c>
      <c r="F296" s="112">
        <f t="shared" si="245"/>
        <v>7</v>
      </c>
      <c r="G296" s="111">
        <f t="shared" si="246"/>
        <v>1</v>
      </c>
      <c r="H296" s="111" t="str">
        <f t="shared" si="247"/>
        <v/>
      </c>
      <c r="I296" s="50"/>
      <c r="J296" s="111">
        <f t="shared" si="248"/>
        <v>0</v>
      </c>
      <c r="K296" s="113"/>
      <c r="L296" s="169" t="str">
        <f t="shared" si="258"/>
        <v/>
      </c>
      <c r="M296" s="306" t="s">
        <v>225</v>
      </c>
      <c r="N296" s="128"/>
      <c r="O296" s="129"/>
      <c r="P296" s="130"/>
      <c r="Q296" s="194"/>
      <c r="R296" s="194"/>
      <c r="S296" s="194"/>
      <c r="T296" s="195"/>
      <c r="U296" s="132"/>
      <c r="V296" s="131">
        <f>SUM(U297:U298)</f>
        <v>511</v>
      </c>
      <c r="W296" s="133"/>
      <c r="X296" s="64"/>
      <c r="Y296" s="231"/>
      <c r="Z296" s="155"/>
      <c r="AA296" s="155"/>
      <c r="AB296" s="155"/>
      <c r="AC296" s="155"/>
      <c r="AD296" s="155"/>
      <c r="AE296" s="155"/>
      <c r="AF296" s="155"/>
    </row>
    <row r="297" spans="1:32">
      <c r="A297" s="115"/>
      <c r="B297" s="110" t="str">
        <f t="shared" si="241"/>
        <v/>
      </c>
      <c r="C297" s="111">
        <f t="shared" si="242"/>
        <v>4</v>
      </c>
      <c r="D297" s="112">
        <f t="shared" si="243"/>
        <v>1</v>
      </c>
      <c r="E297" s="112">
        <f t="shared" si="244"/>
        <v>6</v>
      </c>
      <c r="F297" s="112">
        <f t="shared" si="245"/>
        <v>7</v>
      </c>
      <c r="G297" s="111">
        <f t="shared" si="246"/>
        <v>1</v>
      </c>
      <c r="H297" s="111" t="str">
        <f t="shared" si="247"/>
        <v/>
      </c>
      <c r="I297" s="50"/>
      <c r="J297" s="111">
        <f t="shared" si="248"/>
        <v>0</v>
      </c>
      <c r="K297" s="113"/>
      <c r="L297" s="169" t="str">
        <f t="shared" si="258"/>
        <v/>
      </c>
      <c r="M297" s="307" t="s">
        <v>226</v>
      </c>
      <c r="N297" s="128"/>
      <c r="O297" s="129">
        <v>1</v>
      </c>
      <c r="P297" s="130"/>
      <c r="Q297" s="194"/>
      <c r="R297" s="194"/>
      <c r="S297" s="194"/>
      <c r="T297" s="195">
        <f>W202</f>
        <v>500.5</v>
      </c>
      <c r="U297" s="132">
        <f t="shared" ref="U297:U298" si="259">PRODUCT(O297:T297)</f>
        <v>500.5</v>
      </c>
      <c r="V297" s="131"/>
      <c r="W297" s="133"/>
      <c r="X297" s="64"/>
      <c r="Y297" s="231"/>
    </row>
    <row r="298" spans="1:32">
      <c r="A298" s="115"/>
      <c r="B298" s="110" t="str">
        <f t="shared" si="241"/>
        <v/>
      </c>
      <c r="C298" s="111">
        <f t="shared" si="242"/>
        <v>4</v>
      </c>
      <c r="D298" s="112">
        <f t="shared" si="243"/>
        <v>1</v>
      </c>
      <c r="E298" s="112">
        <f t="shared" si="244"/>
        <v>6</v>
      </c>
      <c r="F298" s="112">
        <f t="shared" si="245"/>
        <v>7</v>
      </c>
      <c r="G298" s="111">
        <f t="shared" si="246"/>
        <v>1</v>
      </c>
      <c r="H298" s="111" t="str">
        <f t="shared" si="247"/>
        <v/>
      </c>
      <c r="I298" s="50"/>
      <c r="J298" s="111">
        <f t="shared" si="248"/>
        <v>0</v>
      </c>
      <c r="K298" s="113"/>
      <c r="L298" s="169" t="str">
        <f t="shared" si="258"/>
        <v/>
      </c>
      <c r="M298" s="307" t="s">
        <v>227</v>
      </c>
      <c r="N298" s="128"/>
      <c r="O298" s="129">
        <v>1</v>
      </c>
      <c r="P298" s="130"/>
      <c r="Q298" s="194"/>
      <c r="R298" s="194"/>
      <c r="S298" s="194"/>
      <c r="T298" s="195">
        <f>W248</f>
        <v>10.5</v>
      </c>
      <c r="U298" s="132">
        <f t="shared" si="259"/>
        <v>10.5</v>
      </c>
      <c r="V298" s="131"/>
      <c r="W298" s="133"/>
      <c r="X298" s="64"/>
      <c r="Y298" s="231"/>
    </row>
    <row r="299" spans="1:32">
      <c r="A299" s="115"/>
      <c r="B299" s="110" t="str">
        <f t="shared" si="241"/>
        <v/>
      </c>
      <c r="C299" s="111">
        <f t="shared" si="242"/>
        <v>4</v>
      </c>
      <c r="D299" s="112">
        <f t="shared" si="243"/>
        <v>1</v>
      </c>
      <c r="E299" s="112">
        <f t="shared" si="244"/>
        <v>6</v>
      </c>
      <c r="F299" s="112">
        <f t="shared" si="245"/>
        <v>7</v>
      </c>
      <c r="G299" s="111">
        <f t="shared" si="246"/>
        <v>1</v>
      </c>
      <c r="H299" s="111" t="str">
        <f t="shared" si="247"/>
        <v/>
      </c>
      <c r="I299" s="50"/>
      <c r="J299" s="111">
        <f t="shared" si="248"/>
        <v>0</v>
      </c>
      <c r="K299" s="113"/>
      <c r="L299" s="169" t="str">
        <f t="shared" si="258"/>
        <v/>
      </c>
      <c r="M299" s="306" t="s">
        <v>135</v>
      </c>
      <c r="N299" s="128"/>
      <c r="O299" s="129"/>
      <c r="P299" s="130"/>
      <c r="Q299" s="194"/>
      <c r="R299" s="194"/>
      <c r="S299" s="194"/>
      <c r="T299" s="195"/>
      <c r="U299" s="132"/>
      <c r="V299" s="131">
        <f>SUM(U300:U304)</f>
        <v>18.004999999999999</v>
      </c>
      <c r="W299" s="133"/>
      <c r="X299" s="64"/>
      <c r="Y299" s="231"/>
      <c r="AA299" s="155"/>
      <c r="AB299" s="155"/>
      <c r="AC299" s="155"/>
      <c r="AD299" s="155"/>
      <c r="AE299" s="155"/>
      <c r="AF299" s="155"/>
    </row>
    <row r="300" spans="1:32">
      <c r="A300" s="115"/>
      <c r="B300" s="110" t="str">
        <f t="shared" si="241"/>
        <v/>
      </c>
      <c r="C300" s="111">
        <f t="shared" si="242"/>
        <v>4</v>
      </c>
      <c r="D300" s="112">
        <f t="shared" si="243"/>
        <v>1</v>
      </c>
      <c r="E300" s="112">
        <f t="shared" si="244"/>
        <v>6</v>
      </c>
      <c r="F300" s="112">
        <f t="shared" si="245"/>
        <v>7</v>
      </c>
      <c r="G300" s="111">
        <f t="shared" si="246"/>
        <v>1</v>
      </c>
      <c r="H300" s="111" t="str">
        <f t="shared" si="247"/>
        <v/>
      </c>
      <c r="I300" s="50"/>
      <c r="J300" s="111">
        <f t="shared" si="248"/>
        <v>0</v>
      </c>
      <c r="K300" s="113"/>
      <c r="L300" s="169" t="str">
        <f t="shared" si="258"/>
        <v/>
      </c>
      <c r="M300" s="307" t="s">
        <v>140</v>
      </c>
      <c r="N300" s="128"/>
      <c r="O300" s="129">
        <v>1</v>
      </c>
      <c r="P300" s="130"/>
      <c r="Q300" s="194">
        <v>4.5999999999999996</v>
      </c>
      <c r="R300" s="194"/>
      <c r="S300" s="194">
        <v>2.95</v>
      </c>
      <c r="T300" s="195"/>
      <c r="U300" s="132">
        <f t="shared" ref="U300:U304" si="260">PRODUCT(O300:T300)</f>
        <v>13.57</v>
      </c>
      <c r="V300" s="131"/>
      <c r="W300" s="133"/>
      <c r="X300" s="64"/>
      <c r="Y300" s="231"/>
      <c r="Z300" s="1" t="s">
        <v>72</v>
      </c>
    </row>
    <row r="301" spans="1:32">
      <c r="A301" s="115"/>
      <c r="B301" s="110" t="str">
        <f t="shared" si="241"/>
        <v/>
      </c>
      <c r="C301" s="111">
        <f t="shared" si="242"/>
        <v>4</v>
      </c>
      <c r="D301" s="112">
        <f t="shared" si="243"/>
        <v>1</v>
      </c>
      <c r="E301" s="112">
        <f t="shared" si="244"/>
        <v>6</v>
      </c>
      <c r="F301" s="112">
        <f t="shared" si="245"/>
        <v>7</v>
      </c>
      <c r="G301" s="111">
        <f t="shared" si="246"/>
        <v>1</v>
      </c>
      <c r="H301" s="111" t="str">
        <f t="shared" si="247"/>
        <v/>
      </c>
      <c r="I301" s="50"/>
      <c r="J301" s="111">
        <f t="shared" si="248"/>
        <v>0</v>
      </c>
      <c r="K301" s="113"/>
      <c r="L301" s="169" t="str">
        <f t="shared" si="258"/>
        <v/>
      </c>
      <c r="M301" s="309" t="s">
        <v>217</v>
      </c>
      <c r="N301" s="128"/>
      <c r="O301" s="129">
        <v>-1</v>
      </c>
      <c r="P301" s="130"/>
      <c r="Q301" s="194">
        <v>0.8</v>
      </c>
      <c r="R301" s="194"/>
      <c r="S301" s="194">
        <v>2.7</v>
      </c>
      <c r="T301" s="195"/>
      <c r="U301" s="132">
        <f t="shared" si="260"/>
        <v>-2.16</v>
      </c>
      <c r="V301" s="131"/>
      <c r="W301" s="133"/>
      <c r="X301" s="64"/>
      <c r="Y301" s="231"/>
      <c r="Z301" s="1"/>
    </row>
    <row r="302" spans="1:32">
      <c r="A302" s="115"/>
      <c r="B302" s="110" t="str">
        <f t="shared" si="241"/>
        <v/>
      </c>
      <c r="C302" s="111">
        <f t="shared" si="242"/>
        <v>4</v>
      </c>
      <c r="D302" s="112">
        <f t="shared" si="243"/>
        <v>1</v>
      </c>
      <c r="E302" s="112">
        <f t="shared" si="244"/>
        <v>6</v>
      </c>
      <c r="F302" s="112">
        <f t="shared" si="245"/>
        <v>7</v>
      </c>
      <c r="G302" s="111">
        <f t="shared" si="246"/>
        <v>1</v>
      </c>
      <c r="H302" s="111" t="str">
        <f t="shared" si="247"/>
        <v/>
      </c>
      <c r="I302" s="50"/>
      <c r="J302" s="111">
        <f t="shared" si="248"/>
        <v>0</v>
      </c>
      <c r="K302" s="113"/>
      <c r="L302" s="169" t="str">
        <f t="shared" si="258"/>
        <v/>
      </c>
      <c r="M302" s="309" t="s">
        <v>228</v>
      </c>
      <c r="N302" s="128"/>
      <c r="O302" s="129">
        <v>-1</v>
      </c>
      <c r="P302" s="130"/>
      <c r="Q302" s="194">
        <v>0.8</v>
      </c>
      <c r="R302" s="194"/>
      <c r="S302" s="194">
        <v>2.7</v>
      </c>
      <c r="T302" s="195"/>
      <c r="U302" s="132">
        <f t="shared" si="260"/>
        <v>-2.16</v>
      </c>
      <c r="V302" s="131"/>
      <c r="W302" s="133"/>
      <c r="X302" s="64"/>
      <c r="Y302" s="231"/>
      <c r="Z302" s="1"/>
    </row>
    <row r="303" spans="1:32">
      <c r="A303" s="115"/>
      <c r="B303" s="110" t="str">
        <f t="shared" si="241"/>
        <v/>
      </c>
      <c r="C303" s="111">
        <f t="shared" si="242"/>
        <v>4</v>
      </c>
      <c r="D303" s="112">
        <f t="shared" si="243"/>
        <v>1</v>
      </c>
      <c r="E303" s="112">
        <f t="shared" si="244"/>
        <v>6</v>
      </c>
      <c r="F303" s="112">
        <f t="shared" si="245"/>
        <v>7</v>
      </c>
      <c r="G303" s="111">
        <f t="shared" si="246"/>
        <v>1</v>
      </c>
      <c r="H303" s="111" t="str">
        <f t="shared" si="247"/>
        <v/>
      </c>
      <c r="I303" s="50"/>
      <c r="J303" s="111">
        <f t="shared" si="248"/>
        <v>0</v>
      </c>
      <c r="K303" s="113"/>
      <c r="L303" s="169" t="str">
        <f t="shared" si="258"/>
        <v/>
      </c>
      <c r="M303" s="307" t="s">
        <v>141</v>
      </c>
      <c r="N303" s="128"/>
      <c r="O303" s="129">
        <v>1</v>
      </c>
      <c r="P303" s="130"/>
      <c r="Q303" s="194">
        <v>3.7</v>
      </c>
      <c r="R303" s="194"/>
      <c r="S303" s="194">
        <v>2.95</v>
      </c>
      <c r="T303" s="195"/>
      <c r="U303" s="132">
        <f t="shared" si="260"/>
        <v>10.915000000000001</v>
      </c>
      <c r="V303" s="131"/>
      <c r="W303" s="133"/>
      <c r="X303" s="64"/>
      <c r="Y303" s="231"/>
      <c r="Z303" s="1"/>
    </row>
    <row r="304" spans="1:32">
      <c r="A304" s="115"/>
      <c r="B304" s="110" t="str">
        <f t="shared" si="241"/>
        <v/>
      </c>
      <c r="C304" s="111">
        <f t="shared" si="242"/>
        <v>4</v>
      </c>
      <c r="D304" s="112">
        <f t="shared" si="243"/>
        <v>1</v>
      </c>
      <c r="E304" s="112">
        <f t="shared" si="244"/>
        <v>6</v>
      </c>
      <c r="F304" s="112">
        <f t="shared" si="245"/>
        <v>7</v>
      </c>
      <c r="G304" s="111">
        <f t="shared" si="246"/>
        <v>1</v>
      </c>
      <c r="H304" s="111" t="str">
        <f t="shared" si="247"/>
        <v/>
      </c>
      <c r="I304" s="50"/>
      <c r="J304" s="111">
        <f t="shared" si="248"/>
        <v>0</v>
      </c>
      <c r="K304" s="113"/>
      <c r="L304" s="169" t="str">
        <f t="shared" si="258"/>
        <v/>
      </c>
      <c r="M304" s="309" t="s">
        <v>228</v>
      </c>
      <c r="N304" s="128"/>
      <c r="O304" s="129">
        <v>-1</v>
      </c>
      <c r="P304" s="130"/>
      <c r="Q304" s="194">
        <v>0.8</v>
      </c>
      <c r="R304" s="194"/>
      <c r="S304" s="194">
        <v>2.7</v>
      </c>
      <c r="T304" s="195"/>
      <c r="U304" s="132">
        <f t="shared" si="260"/>
        <v>-2.16</v>
      </c>
      <c r="V304" s="131"/>
      <c r="W304" s="133"/>
      <c r="X304" s="64"/>
      <c r="Y304" s="231"/>
      <c r="Z304" s="1"/>
    </row>
    <row r="305" spans="1:32">
      <c r="A305" s="115"/>
      <c r="B305" s="110" t="str">
        <f t="shared" si="241"/>
        <v/>
      </c>
      <c r="C305" s="111">
        <f t="shared" si="242"/>
        <v>4</v>
      </c>
      <c r="D305" s="112">
        <f t="shared" si="243"/>
        <v>1</v>
      </c>
      <c r="E305" s="112">
        <f t="shared" si="244"/>
        <v>6</v>
      </c>
      <c r="F305" s="112">
        <f t="shared" si="245"/>
        <v>7</v>
      </c>
      <c r="G305" s="111">
        <f t="shared" si="246"/>
        <v>1</v>
      </c>
      <c r="H305" s="111" t="str">
        <f t="shared" si="247"/>
        <v/>
      </c>
      <c r="I305" s="50"/>
      <c r="J305" s="111">
        <f t="shared" si="248"/>
        <v>0</v>
      </c>
      <c r="K305" s="113"/>
      <c r="L305" s="169" t="str">
        <f t="shared" si="258"/>
        <v/>
      </c>
      <c r="M305" s="306" t="s">
        <v>142</v>
      </c>
      <c r="N305" s="128"/>
      <c r="O305" s="129"/>
      <c r="P305" s="130"/>
      <c r="Q305" s="194"/>
      <c r="R305" s="194"/>
      <c r="S305" s="194"/>
      <c r="T305" s="195"/>
      <c r="U305" s="132"/>
      <c r="V305" s="131">
        <f>SUM(U306:U309)</f>
        <v>24.817499999999999</v>
      </c>
      <c r="W305" s="133"/>
      <c r="X305" s="64"/>
      <c r="Y305" s="231"/>
      <c r="Z305" s="1"/>
      <c r="AA305" s="155"/>
      <c r="AB305" s="155"/>
      <c r="AC305" s="155"/>
      <c r="AD305" s="155"/>
      <c r="AE305" s="155"/>
      <c r="AF305" s="155"/>
    </row>
    <row r="306" spans="1:32">
      <c r="A306" s="115"/>
      <c r="B306" s="110" t="str">
        <f t="shared" si="241"/>
        <v/>
      </c>
      <c r="C306" s="111">
        <f t="shared" si="242"/>
        <v>4</v>
      </c>
      <c r="D306" s="112">
        <f t="shared" si="243"/>
        <v>1</v>
      </c>
      <c r="E306" s="112">
        <f t="shared" si="244"/>
        <v>6</v>
      </c>
      <c r="F306" s="112">
        <f t="shared" si="245"/>
        <v>7</v>
      </c>
      <c r="G306" s="111">
        <f t="shared" si="246"/>
        <v>1</v>
      </c>
      <c r="H306" s="111" t="str">
        <f t="shared" si="247"/>
        <v/>
      </c>
      <c r="I306" s="50"/>
      <c r="J306" s="111">
        <f t="shared" si="248"/>
        <v>0</v>
      </c>
      <c r="K306" s="113"/>
      <c r="L306" s="169" t="str">
        <f t="shared" si="258"/>
        <v/>
      </c>
      <c r="M306" s="307" t="s">
        <v>172</v>
      </c>
      <c r="N306" s="128"/>
      <c r="O306" s="129">
        <v>1</v>
      </c>
      <c r="P306" s="130"/>
      <c r="Q306" s="194">
        <v>4.5999999999999996</v>
      </c>
      <c r="R306" s="194"/>
      <c r="S306" s="194">
        <v>3.15</v>
      </c>
      <c r="T306" s="195"/>
      <c r="U306" s="132">
        <f t="shared" ref="U306:U309" si="261">PRODUCT(O306:T306)</f>
        <v>14.489999999999998</v>
      </c>
      <c r="V306" s="131"/>
      <c r="W306" s="133"/>
      <c r="X306" s="64"/>
      <c r="Y306" s="231"/>
      <c r="Z306" s="1"/>
    </row>
    <row r="307" spans="1:32">
      <c r="A307" s="115"/>
      <c r="B307" s="110" t="str">
        <f t="shared" si="241"/>
        <v/>
      </c>
      <c r="C307" s="111">
        <f t="shared" si="242"/>
        <v>4</v>
      </c>
      <c r="D307" s="112">
        <f t="shared" si="243"/>
        <v>1</v>
      </c>
      <c r="E307" s="112">
        <f t="shared" si="244"/>
        <v>6</v>
      </c>
      <c r="F307" s="112">
        <f t="shared" si="245"/>
        <v>7</v>
      </c>
      <c r="G307" s="111">
        <f t="shared" si="246"/>
        <v>1</v>
      </c>
      <c r="H307" s="111" t="str">
        <f t="shared" si="247"/>
        <v/>
      </c>
      <c r="I307" s="50"/>
      <c r="J307" s="111">
        <f t="shared" si="248"/>
        <v>0</v>
      </c>
      <c r="K307" s="113"/>
      <c r="L307" s="169" t="str">
        <f t="shared" si="258"/>
        <v/>
      </c>
      <c r="M307" s="309" t="s">
        <v>228</v>
      </c>
      <c r="N307" s="128"/>
      <c r="O307" s="129">
        <v>-1</v>
      </c>
      <c r="P307" s="130"/>
      <c r="Q307" s="194">
        <v>0.8</v>
      </c>
      <c r="R307" s="194"/>
      <c r="S307" s="194">
        <v>2.7</v>
      </c>
      <c r="T307" s="195"/>
      <c r="U307" s="132">
        <f t="shared" si="261"/>
        <v>-2.16</v>
      </c>
      <c r="V307" s="131"/>
      <c r="W307" s="133"/>
      <c r="X307" s="64"/>
      <c r="Y307" s="231"/>
      <c r="Z307" s="1"/>
    </row>
    <row r="308" spans="1:32">
      <c r="A308" s="115"/>
      <c r="B308" s="110" t="str">
        <f t="shared" si="241"/>
        <v/>
      </c>
      <c r="C308" s="111">
        <f t="shared" si="242"/>
        <v>4</v>
      </c>
      <c r="D308" s="112">
        <f t="shared" si="243"/>
        <v>1</v>
      </c>
      <c r="E308" s="112">
        <f t="shared" si="244"/>
        <v>6</v>
      </c>
      <c r="F308" s="112">
        <f t="shared" si="245"/>
        <v>7</v>
      </c>
      <c r="G308" s="111">
        <f t="shared" si="246"/>
        <v>1</v>
      </c>
      <c r="H308" s="111" t="str">
        <f t="shared" si="247"/>
        <v/>
      </c>
      <c r="I308" s="50"/>
      <c r="J308" s="111">
        <f t="shared" si="248"/>
        <v>0</v>
      </c>
      <c r="K308" s="113"/>
      <c r="L308" s="169" t="str">
        <f t="shared" si="258"/>
        <v/>
      </c>
      <c r="M308" s="307" t="s">
        <v>229</v>
      </c>
      <c r="N308" s="128"/>
      <c r="O308" s="129">
        <v>1</v>
      </c>
      <c r="P308" s="130"/>
      <c r="Q308" s="194">
        <v>4.6500000000000004</v>
      </c>
      <c r="R308" s="194"/>
      <c r="S308" s="194">
        <v>3.15</v>
      </c>
      <c r="T308" s="195"/>
      <c r="U308" s="132">
        <f t="shared" si="261"/>
        <v>14.647500000000001</v>
      </c>
      <c r="V308" s="131"/>
      <c r="W308" s="133"/>
      <c r="X308" s="64"/>
      <c r="Y308" s="231"/>
      <c r="Z308" s="1"/>
    </row>
    <row r="309" spans="1:32">
      <c r="A309" s="115"/>
      <c r="B309" s="110" t="str">
        <f t="shared" si="241"/>
        <v/>
      </c>
      <c r="C309" s="111">
        <f t="shared" si="242"/>
        <v>4</v>
      </c>
      <c r="D309" s="112">
        <f t="shared" si="243"/>
        <v>1</v>
      </c>
      <c r="E309" s="112">
        <f t="shared" si="244"/>
        <v>6</v>
      </c>
      <c r="F309" s="112">
        <f t="shared" si="245"/>
        <v>7</v>
      </c>
      <c r="G309" s="111">
        <f t="shared" si="246"/>
        <v>1</v>
      </c>
      <c r="H309" s="111" t="str">
        <f t="shared" si="247"/>
        <v/>
      </c>
      <c r="I309" s="50"/>
      <c r="J309" s="111">
        <f t="shared" si="248"/>
        <v>0</v>
      </c>
      <c r="K309" s="113"/>
      <c r="L309" s="169" t="str">
        <f t="shared" si="258"/>
        <v/>
      </c>
      <c r="M309" s="309" t="s">
        <v>228</v>
      </c>
      <c r="N309" s="128"/>
      <c r="O309" s="129">
        <v>-1</v>
      </c>
      <c r="P309" s="130"/>
      <c r="Q309" s="194">
        <v>0.8</v>
      </c>
      <c r="R309" s="194"/>
      <c r="S309" s="194">
        <v>2.7</v>
      </c>
      <c r="T309" s="195"/>
      <c r="U309" s="132">
        <f t="shared" si="261"/>
        <v>-2.16</v>
      </c>
      <c r="V309" s="131"/>
      <c r="W309" s="133"/>
      <c r="X309" s="64"/>
      <c r="Y309" s="231"/>
      <c r="Z309" s="1"/>
    </row>
    <row r="310" spans="1:32">
      <c r="A310" s="115"/>
      <c r="B310" s="110" t="str">
        <f t="shared" si="241"/>
        <v/>
      </c>
      <c r="C310" s="111">
        <f t="shared" si="242"/>
        <v>4</v>
      </c>
      <c r="D310" s="112">
        <f t="shared" si="243"/>
        <v>1</v>
      </c>
      <c r="E310" s="112">
        <f t="shared" si="244"/>
        <v>6</v>
      </c>
      <c r="F310" s="112">
        <f t="shared" si="245"/>
        <v>7</v>
      </c>
      <c r="G310" s="111">
        <f t="shared" si="246"/>
        <v>1</v>
      </c>
      <c r="H310" s="111" t="str">
        <f t="shared" si="247"/>
        <v/>
      </c>
      <c r="I310" s="50"/>
      <c r="J310" s="111">
        <f t="shared" si="248"/>
        <v>0</v>
      </c>
      <c r="K310" s="113"/>
      <c r="L310" s="169" t="str">
        <f t="shared" si="258"/>
        <v/>
      </c>
      <c r="M310" s="306" t="s">
        <v>130</v>
      </c>
      <c r="N310" s="128"/>
      <c r="O310" s="129"/>
      <c r="P310" s="130"/>
      <c r="Q310" s="194"/>
      <c r="R310" s="194"/>
      <c r="S310" s="194"/>
      <c r="T310" s="195"/>
      <c r="U310" s="132"/>
      <c r="V310" s="131">
        <f>SUM(U311:U313)</f>
        <v>14.145000000000003</v>
      </c>
      <c r="W310" s="133"/>
      <c r="X310" s="64"/>
      <c r="Y310" s="231"/>
      <c r="Z310" s="1"/>
      <c r="AA310" s="155"/>
      <c r="AB310" s="155"/>
      <c r="AC310" s="155"/>
      <c r="AD310" s="155"/>
      <c r="AE310" s="155"/>
      <c r="AF310" s="155"/>
    </row>
    <row r="311" spans="1:32">
      <c r="A311" s="115"/>
      <c r="B311" s="110" t="str">
        <f t="shared" si="241"/>
        <v/>
      </c>
      <c r="C311" s="111">
        <f t="shared" si="242"/>
        <v>4</v>
      </c>
      <c r="D311" s="112">
        <f t="shared" si="243"/>
        <v>1</v>
      </c>
      <c r="E311" s="112">
        <f t="shared" si="244"/>
        <v>6</v>
      </c>
      <c r="F311" s="112">
        <f t="shared" si="245"/>
        <v>7</v>
      </c>
      <c r="G311" s="111">
        <f t="shared" si="246"/>
        <v>1</v>
      </c>
      <c r="H311" s="111" t="str">
        <f t="shared" si="247"/>
        <v/>
      </c>
      <c r="I311" s="50"/>
      <c r="J311" s="111">
        <f t="shared" si="248"/>
        <v>0</v>
      </c>
      <c r="K311" s="113"/>
      <c r="L311" s="169" t="str">
        <f t="shared" si="258"/>
        <v/>
      </c>
      <c r="M311" s="307" t="s">
        <v>147</v>
      </c>
      <c r="N311" s="128"/>
      <c r="O311" s="129">
        <v>1</v>
      </c>
      <c r="P311" s="130"/>
      <c r="Q311" s="194">
        <v>4.9000000000000004</v>
      </c>
      <c r="R311" s="194"/>
      <c r="S311" s="194">
        <v>2.4500000000000002</v>
      </c>
      <c r="T311" s="195"/>
      <c r="U311" s="132">
        <f t="shared" ref="U311:U312" si="262">PRODUCT(O311:T311)</f>
        <v>12.005000000000003</v>
      </c>
      <c r="V311" s="131"/>
      <c r="W311" s="133"/>
      <c r="X311" s="64"/>
      <c r="Y311" s="231"/>
      <c r="Z311" s="1"/>
    </row>
    <row r="312" spans="1:32">
      <c r="A312" s="115"/>
      <c r="B312" s="110" t="str">
        <f t="shared" si="241"/>
        <v/>
      </c>
      <c r="C312" s="111">
        <f t="shared" si="242"/>
        <v>4</v>
      </c>
      <c r="D312" s="112">
        <f t="shared" si="243"/>
        <v>1</v>
      </c>
      <c r="E312" s="112">
        <f t="shared" si="244"/>
        <v>6</v>
      </c>
      <c r="F312" s="112">
        <f t="shared" si="245"/>
        <v>7</v>
      </c>
      <c r="G312" s="111">
        <f t="shared" si="246"/>
        <v>1</v>
      </c>
      <c r="H312" s="111" t="str">
        <f t="shared" si="247"/>
        <v/>
      </c>
      <c r="I312" s="50"/>
      <c r="J312" s="111">
        <f t="shared" si="248"/>
        <v>0</v>
      </c>
      <c r="K312" s="113"/>
      <c r="L312" s="169" t="str">
        <f t="shared" si="258"/>
        <v/>
      </c>
      <c r="M312" s="309" t="s">
        <v>214</v>
      </c>
      <c r="N312" s="128"/>
      <c r="O312" s="129">
        <v>-1</v>
      </c>
      <c r="P312" s="130"/>
      <c r="Q312" s="194">
        <v>0.8</v>
      </c>
      <c r="R312" s="194"/>
      <c r="S312" s="194">
        <v>2</v>
      </c>
      <c r="T312" s="195"/>
      <c r="U312" s="132">
        <f t="shared" si="262"/>
        <v>-1.6</v>
      </c>
      <c r="V312" s="131"/>
      <c r="W312" s="133"/>
      <c r="X312" s="64"/>
      <c r="Y312" s="231"/>
      <c r="Z312" s="1"/>
    </row>
    <row r="313" spans="1:32">
      <c r="A313" s="115"/>
      <c r="B313" s="110" t="str">
        <f t="shared" si="241"/>
        <v/>
      </c>
      <c r="C313" s="111">
        <f t="shared" si="242"/>
        <v>4</v>
      </c>
      <c r="D313" s="112">
        <f t="shared" si="243"/>
        <v>1</v>
      </c>
      <c r="E313" s="112">
        <f t="shared" si="244"/>
        <v>6</v>
      </c>
      <c r="F313" s="112">
        <f t="shared" si="245"/>
        <v>7</v>
      </c>
      <c r="G313" s="111">
        <f t="shared" si="246"/>
        <v>1</v>
      </c>
      <c r="H313" s="111" t="str">
        <f t="shared" si="247"/>
        <v/>
      </c>
      <c r="I313" s="50"/>
      <c r="J313" s="111">
        <f t="shared" si="248"/>
        <v>0</v>
      </c>
      <c r="K313" s="113"/>
      <c r="L313" s="169" t="str">
        <f t="shared" ref="L313" si="263">IF(A313=0,"",IF(AND(D313="",E313="",F313="",G313="",H313=""),"",CONCATENATE(TEXT(D313,0),IF(E313="","",CONCATENATE(".",TEXT(E313,0))),IF(F313="","",CONCATENATE(".",TEXT(F313,0))),IF(G313="","",CONCATENATE(".",TEXT(G313,0))),IF(H313="","",CONCATENATE(".",TEXT(H313,0))),IF(I313="","",CONCATENATE(".",TEXT(I313,0))))))</f>
        <v/>
      </c>
      <c r="M313" s="307" t="s">
        <v>230</v>
      </c>
      <c r="N313" s="128"/>
      <c r="O313" s="129">
        <v>2</v>
      </c>
      <c r="P313" s="130"/>
      <c r="Q313" s="194">
        <v>0.85</v>
      </c>
      <c r="R313" s="194"/>
      <c r="S313" s="194">
        <v>2.2000000000000002</v>
      </c>
      <c r="T313" s="195"/>
      <c r="U313" s="132">
        <f t="shared" ref="U313" si="264">PRODUCT(O313:T313)</f>
        <v>3.74</v>
      </c>
      <c r="V313" s="131"/>
      <c r="W313" s="133"/>
      <c r="X313" s="64"/>
      <c r="Y313" s="231"/>
      <c r="Z313" s="1"/>
    </row>
    <row r="314" spans="1:32">
      <c r="A314" s="115"/>
      <c r="B314" s="110" t="str">
        <f t="shared" si="241"/>
        <v/>
      </c>
      <c r="C314" s="111">
        <f t="shared" si="242"/>
        <v>4</v>
      </c>
      <c r="D314" s="112">
        <f t="shared" si="243"/>
        <v>1</v>
      </c>
      <c r="E314" s="112">
        <f t="shared" si="244"/>
        <v>6</v>
      </c>
      <c r="F314" s="112">
        <f t="shared" si="245"/>
        <v>7</v>
      </c>
      <c r="G314" s="111">
        <f t="shared" si="246"/>
        <v>1</v>
      </c>
      <c r="H314" s="111" t="str">
        <f t="shared" si="247"/>
        <v/>
      </c>
      <c r="I314" s="50"/>
      <c r="J314" s="111">
        <f t="shared" si="248"/>
        <v>0</v>
      </c>
      <c r="K314" s="113"/>
      <c r="L314" s="169" t="str">
        <f t="shared" si="258"/>
        <v/>
      </c>
      <c r="M314" s="306" t="s">
        <v>149</v>
      </c>
      <c r="N314" s="128"/>
      <c r="O314" s="129"/>
      <c r="P314" s="130"/>
      <c r="Q314" s="194"/>
      <c r="R314" s="194"/>
      <c r="S314" s="194"/>
      <c r="T314" s="195"/>
      <c r="U314" s="132"/>
      <c r="V314" s="131">
        <f>SUM(U315:U316)</f>
        <v>11.594999999999999</v>
      </c>
      <c r="W314" s="133"/>
      <c r="X314" s="64"/>
      <c r="Y314" s="231"/>
      <c r="Z314" s="1"/>
      <c r="AA314" s="155"/>
      <c r="AB314" s="155"/>
      <c r="AC314" s="155"/>
      <c r="AD314" s="155"/>
      <c r="AE314" s="155"/>
      <c r="AF314" s="155"/>
    </row>
    <row r="315" spans="1:32">
      <c r="A315" s="115"/>
      <c r="B315" s="110" t="str">
        <f t="shared" si="241"/>
        <v/>
      </c>
      <c r="C315" s="111">
        <f t="shared" si="242"/>
        <v>4</v>
      </c>
      <c r="D315" s="112">
        <f t="shared" si="243"/>
        <v>1</v>
      </c>
      <c r="E315" s="112">
        <f t="shared" si="244"/>
        <v>6</v>
      </c>
      <c r="F315" s="112">
        <f t="shared" si="245"/>
        <v>7</v>
      </c>
      <c r="G315" s="111">
        <f t="shared" si="246"/>
        <v>1</v>
      </c>
      <c r="H315" s="111" t="str">
        <f t="shared" si="247"/>
        <v/>
      </c>
      <c r="I315" s="50"/>
      <c r="J315" s="111">
        <f t="shared" si="248"/>
        <v>0</v>
      </c>
      <c r="K315" s="113"/>
      <c r="L315" s="169" t="str">
        <f t="shared" si="258"/>
        <v/>
      </c>
      <c r="M315" s="307" t="s">
        <v>152</v>
      </c>
      <c r="N315" s="128"/>
      <c r="O315" s="129">
        <v>1</v>
      </c>
      <c r="P315" s="130"/>
      <c r="Q315" s="194">
        <v>4.8</v>
      </c>
      <c r="R315" s="194"/>
      <c r="S315" s="194">
        <v>2.8</v>
      </c>
      <c r="T315" s="195"/>
      <c r="U315" s="132">
        <f t="shared" ref="U315:U316" si="265">PRODUCT(O315:T315)</f>
        <v>13.44</v>
      </c>
      <c r="V315" s="131"/>
      <c r="W315" s="133"/>
      <c r="X315" s="64"/>
      <c r="Y315" s="231"/>
      <c r="Z315" s="1"/>
    </row>
    <row r="316" spans="1:32">
      <c r="A316" s="115"/>
      <c r="B316" s="110" t="str">
        <f t="shared" si="241"/>
        <v/>
      </c>
      <c r="C316" s="111">
        <f t="shared" si="242"/>
        <v>4</v>
      </c>
      <c r="D316" s="112">
        <f t="shared" si="243"/>
        <v>1</v>
      </c>
      <c r="E316" s="112">
        <f t="shared" si="244"/>
        <v>6</v>
      </c>
      <c r="F316" s="112">
        <f t="shared" si="245"/>
        <v>7</v>
      </c>
      <c r="G316" s="111">
        <f t="shared" si="246"/>
        <v>1</v>
      </c>
      <c r="H316" s="111" t="str">
        <f t="shared" si="247"/>
        <v/>
      </c>
      <c r="I316" s="50"/>
      <c r="J316" s="111">
        <f t="shared" si="248"/>
        <v>0</v>
      </c>
      <c r="K316" s="113"/>
      <c r="L316" s="169" t="str">
        <f t="shared" si="258"/>
        <v/>
      </c>
      <c r="M316" s="309" t="s">
        <v>222</v>
      </c>
      <c r="N316" s="128"/>
      <c r="O316" s="129">
        <v>-1</v>
      </c>
      <c r="P316" s="130"/>
      <c r="Q316" s="194">
        <v>0.9</v>
      </c>
      <c r="R316" s="194"/>
      <c r="S316" s="194">
        <v>2.0499999999999998</v>
      </c>
      <c r="T316" s="195"/>
      <c r="U316" s="132">
        <f t="shared" si="265"/>
        <v>-1.845</v>
      </c>
      <c r="V316" s="131"/>
      <c r="W316" s="133"/>
      <c r="X316" s="64"/>
      <c r="Y316" s="231"/>
      <c r="Z316" s="1"/>
    </row>
    <row r="317" spans="1:32">
      <c r="A317" s="115"/>
      <c r="B317" s="110" t="str">
        <f t="shared" si="241"/>
        <v/>
      </c>
      <c r="C317" s="111">
        <f t="shared" si="242"/>
        <v>4</v>
      </c>
      <c r="D317" s="112">
        <f t="shared" si="243"/>
        <v>1</v>
      </c>
      <c r="E317" s="112">
        <f t="shared" si="244"/>
        <v>6</v>
      </c>
      <c r="F317" s="112">
        <f t="shared" si="245"/>
        <v>7</v>
      </c>
      <c r="G317" s="111">
        <f t="shared" si="246"/>
        <v>1</v>
      </c>
      <c r="H317" s="111" t="str">
        <f t="shared" si="247"/>
        <v/>
      </c>
      <c r="I317" s="50"/>
      <c r="J317" s="111">
        <f t="shared" si="248"/>
        <v>0</v>
      </c>
      <c r="K317" s="113"/>
      <c r="L317" s="169" t="str">
        <f t="shared" ref="L317:L318" si="266">IF(A317=0,"",IF(AND(D317="",E317="",F317="",G317="",H317=""),"",CONCATENATE(TEXT(D317,0),IF(E317="","",CONCATENATE(".",TEXT(E317,0))),IF(F317="","",CONCATENATE(".",TEXT(F317,0))),IF(G317="","",CONCATENATE(".",TEXT(G317,0))),IF(H317="","",CONCATENATE(".",TEXT(H317,0))),IF(I317="","",CONCATENATE(".",TEXT(I317,0))))))</f>
        <v/>
      </c>
      <c r="M317" s="154"/>
      <c r="N317" s="128"/>
      <c r="O317" s="129"/>
      <c r="P317" s="130"/>
      <c r="Q317" s="194"/>
      <c r="R317" s="194"/>
      <c r="S317" s="194"/>
      <c r="T317" s="195"/>
      <c r="U317" s="132"/>
      <c r="V317" s="131"/>
      <c r="W317" s="133"/>
      <c r="X317" s="64"/>
      <c r="Y317" s="231"/>
    </row>
    <row r="318" spans="1:32">
      <c r="A318" s="115">
        <v>2</v>
      </c>
      <c r="B318" s="110" t="str">
        <f t="shared" si="241"/>
        <v/>
      </c>
      <c r="C318" s="111">
        <f t="shared" si="242"/>
        <v>2</v>
      </c>
      <c r="D318" s="112">
        <f t="shared" si="243"/>
        <v>1</v>
      </c>
      <c r="E318" s="112">
        <f t="shared" si="244"/>
        <v>7</v>
      </c>
      <c r="F318" s="112" t="str">
        <f t="shared" si="245"/>
        <v/>
      </c>
      <c r="G318" s="111" t="str">
        <f t="shared" si="246"/>
        <v/>
      </c>
      <c r="H318" s="111" t="str">
        <f t="shared" si="247"/>
        <v/>
      </c>
      <c r="I318" s="50"/>
      <c r="J318" s="111" t="str">
        <f t="shared" si="248"/>
        <v/>
      </c>
      <c r="K318" s="113"/>
      <c r="L318" s="212" t="str">
        <f t="shared" si="266"/>
        <v>1.7</v>
      </c>
      <c r="M318" s="225" t="s">
        <v>51</v>
      </c>
      <c r="N318" s="148"/>
      <c r="O318" s="129"/>
      <c r="P318" s="130"/>
      <c r="Q318" s="194"/>
      <c r="R318" s="194"/>
      <c r="S318" s="194"/>
      <c r="T318" s="195"/>
      <c r="U318" s="132"/>
      <c r="V318" s="131"/>
      <c r="W318" s="133"/>
      <c r="X318" s="64"/>
      <c r="Y318" s="231"/>
    </row>
    <row r="319" spans="1:32" s="2" customFormat="1">
      <c r="A319" s="168"/>
      <c r="B319" s="110" t="str">
        <f t="shared" si="241"/>
        <v/>
      </c>
      <c r="C319" s="111">
        <f t="shared" si="242"/>
        <v>2</v>
      </c>
      <c r="D319" s="112">
        <f t="shared" si="243"/>
        <v>1</v>
      </c>
      <c r="E319" s="112">
        <f t="shared" si="244"/>
        <v>7</v>
      </c>
      <c r="F319" s="112" t="str">
        <f t="shared" si="245"/>
        <v/>
      </c>
      <c r="G319" s="111" t="str">
        <f t="shared" si="246"/>
        <v/>
      </c>
      <c r="H319" s="111" t="str">
        <f t="shared" si="247"/>
        <v/>
      </c>
      <c r="I319" s="50"/>
      <c r="J319" s="111">
        <f t="shared" si="248"/>
        <v>0</v>
      </c>
      <c r="K319" s="113"/>
      <c r="L319" s="169" t="str">
        <f t="shared" ref="L319:L360" si="267">IF(A319=0,"",IF(AND(D319="",E319="",F319="",G319="",H319=""),"",CONCATENATE(TEXT(D319,0),IF(E319="","",CONCATENATE(".",TEXT(E319,0))),IF(F319="","",CONCATENATE(".",TEXT(F319,0))),IF(G319="","",CONCATENATE(".",TEXT(G319,0))),IF(H319="","",CONCATENATE(".",TEXT(H319,0))),IF(I319="","",CONCATENATE(".",TEXT(I319,0))))))</f>
        <v/>
      </c>
      <c r="M319" s="165"/>
      <c r="N319" s="164"/>
      <c r="O319" s="170"/>
      <c r="P319" s="171"/>
      <c r="Q319" s="202"/>
      <c r="R319" s="198"/>
      <c r="S319" s="198"/>
      <c r="T319" s="199"/>
      <c r="U319" s="173"/>
      <c r="V319" s="172"/>
      <c r="W319" s="175"/>
      <c r="Y319" s="231"/>
    </row>
    <row r="320" spans="1:32" ht="146.25">
      <c r="A320" s="115">
        <v>3</v>
      </c>
      <c r="B320" s="110" t="str">
        <f t="shared" si="241"/>
        <v/>
      </c>
      <c r="C320" s="111">
        <f t="shared" si="242"/>
        <v>3</v>
      </c>
      <c r="D320" s="112">
        <f t="shared" si="243"/>
        <v>1</v>
      </c>
      <c r="E320" s="112">
        <f t="shared" si="244"/>
        <v>7</v>
      </c>
      <c r="F320" s="112">
        <f t="shared" si="245"/>
        <v>1</v>
      </c>
      <c r="G320" s="111" t="str">
        <f t="shared" si="246"/>
        <v/>
      </c>
      <c r="H320" s="111" t="str">
        <f t="shared" si="247"/>
        <v/>
      </c>
      <c r="I320" s="50"/>
      <c r="J320" s="111" t="str">
        <f t="shared" si="248"/>
        <v/>
      </c>
      <c r="K320" s="113"/>
      <c r="L320" s="169" t="str">
        <f t="shared" si="267"/>
        <v>1.7.1</v>
      </c>
      <c r="M320" s="305" t="s">
        <v>231</v>
      </c>
      <c r="N320" s="128" t="s">
        <v>4</v>
      </c>
      <c r="O320" s="129"/>
      <c r="P320" s="130"/>
      <c r="Q320" s="194"/>
      <c r="R320" s="194"/>
      <c r="S320" s="194"/>
      <c r="T320" s="195"/>
      <c r="U320" s="150" t="s">
        <v>22</v>
      </c>
      <c r="V320" s="131"/>
      <c r="W320" s="178">
        <f>_xlfn.CEILING.MATH(W321,0.5)</f>
        <v>147.5</v>
      </c>
      <c r="X320" s="64"/>
      <c r="Y320" s="231"/>
      <c r="Z320" s="1"/>
    </row>
    <row r="321" spans="1:32">
      <c r="A321" s="115"/>
      <c r="B321" s="110" t="str">
        <f t="shared" si="241"/>
        <v/>
      </c>
      <c r="C321" s="111">
        <f t="shared" si="242"/>
        <v>3</v>
      </c>
      <c r="D321" s="112">
        <f t="shared" si="243"/>
        <v>1</v>
      </c>
      <c r="E321" s="112">
        <f t="shared" si="244"/>
        <v>7</v>
      </c>
      <c r="F321" s="112">
        <f t="shared" si="245"/>
        <v>1</v>
      </c>
      <c r="G321" s="111" t="str">
        <f t="shared" si="246"/>
        <v/>
      </c>
      <c r="H321" s="111" t="str">
        <f t="shared" si="247"/>
        <v/>
      </c>
      <c r="I321" s="50"/>
      <c r="J321" s="111">
        <f t="shared" si="248"/>
        <v>0</v>
      </c>
      <c r="K321" s="113"/>
      <c r="L321" s="169" t="str">
        <f t="shared" si="267"/>
        <v/>
      </c>
      <c r="M321" s="305" t="s">
        <v>28</v>
      </c>
      <c r="N321" s="128"/>
      <c r="O321" s="139"/>
      <c r="P321" s="140"/>
      <c r="Q321" s="196"/>
      <c r="R321" s="196"/>
      <c r="S321" s="196"/>
      <c r="T321" s="197"/>
      <c r="U321" s="151" t="s">
        <v>116</v>
      </c>
      <c r="V321" s="152"/>
      <c r="W321" s="153">
        <f>SUM(V322:V337)</f>
        <v>147.26500000000001</v>
      </c>
      <c r="X321" s="147"/>
      <c r="Y321" s="231"/>
    </row>
    <row r="322" spans="1:32">
      <c r="A322" s="115"/>
      <c r="B322" s="110" t="str">
        <f t="shared" si="241"/>
        <v/>
      </c>
      <c r="C322" s="111">
        <f t="shared" si="242"/>
        <v>3</v>
      </c>
      <c r="D322" s="112">
        <f t="shared" si="243"/>
        <v>1</v>
      </c>
      <c r="E322" s="112">
        <f t="shared" si="244"/>
        <v>7</v>
      </c>
      <c r="F322" s="112">
        <f t="shared" si="245"/>
        <v>1</v>
      </c>
      <c r="G322" s="111" t="str">
        <f t="shared" si="246"/>
        <v/>
      </c>
      <c r="H322" s="111" t="str">
        <f t="shared" si="247"/>
        <v/>
      </c>
      <c r="I322" s="50"/>
      <c r="J322" s="111">
        <f t="shared" si="248"/>
        <v>0</v>
      </c>
      <c r="K322" s="113"/>
      <c r="L322" s="169" t="str">
        <f t="shared" si="267"/>
        <v/>
      </c>
      <c r="M322" s="306" t="s">
        <v>135</v>
      </c>
      <c r="N322" s="128"/>
      <c r="O322" s="129"/>
      <c r="P322" s="130"/>
      <c r="Q322" s="194"/>
      <c r="R322" s="194"/>
      <c r="S322" s="194"/>
      <c r="T322" s="195"/>
      <c r="U322" s="132"/>
      <c r="V322" s="131">
        <f>SUM(U323:U323)</f>
        <v>11.2</v>
      </c>
      <c r="W322" s="158"/>
      <c r="X322" s="64"/>
      <c r="Y322" s="231"/>
      <c r="Z322" s="155"/>
      <c r="AA322" s="155"/>
      <c r="AB322" s="155"/>
      <c r="AC322" s="155"/>
      <c r="AD322" s="155"/>
      <c r="AE322" s="155"/>
      <c r="AF322" s="155"/>
    </row>
    <row r="323" spans="1:32">
      <c r="A323" s="115"/>
      <c r="B323" s="110" t="str">
        <f t="shared" si="241"/>
        <v/>
      </c>
      <c r="C323" s="111">
        <f t="shared" si="242"/>
        <v>3</v>
      </c>
      <c r="D323" s="112">
        <f t="shared" si="243"/>
        <v>1</v>
      </c>
      <c r="E323" s="112">
        <f t="shared" si="244"/>
        <v>7</v>
      </c>
      <c r="F323" s="112">
        <f t="shared" si="245"/>
        <v>1</v>
      </c>
      <c r="G323" s="111" t="str">
        <f t="shared" si="246"/>
        <v/>
      </c>
      <c r="H323" s="111" t="str">
        <f t="shared" si="247"/>
        <v/>
      </c>
      <c r="I323" s="50"/>
      <c r="J323" s="111">
        <f t="shared" si="248"/>
        <v>0</v>
      </c>
      <c r="K323" s="113"/>
      <c r="L323" s="169" t="str">
        <f t="shared" si="267"/>
        <v/>
      </c>
      <c r="M323" s="307" t="s">
        <v>139</v>
      </c>
      <c r="N323" s="128"/>
      <c r="O323" s="129">
        <v>1</v>
      </c>
      <c r="P323" s="130"/>
      <c r="Q323" s="194"/>
      <c r="R323" s="194"/>
      <c r="S323" s="194"/>
      <c r="T323" s="195">
        <v>11.2</v>
      </c>
      <c r="U323" s="132">
        <f t="shared" ref="U323" si="268">PRODUCT(O323:T323)</f>
        <v>11.2</v>
      </c>
      <c r="V323" s="131"/>
      <c r="W323" s="158"/>
      <c r="X323" s="64"/>
      <c r="Y323" s="231"/>
      <c r="Z323" s="155"/>
      <c r="AA323" s="155"/>
      <c r="AB323" s="155"/>
      <c r="AC323" s="155"/>
      <c r="AD323" s="155"/>
      <c r="AE323" s="155"/>
      <c r="AF323" s="155"/>
    </row>
    <row r="324" spans="1:32">
      <c r="A324" s="115"/>
      <c r="B324" s="110" t="str">
        <f t="shared" si="241"/>
        <v/>
      </c>
      <c r="C324" s="111">
        <f t="shared" si="242"/>
        <v>3</v>
      </c>
      <c r="D324" s="112">
        <f t="shared" si="243"/>
        <v>1</v>
      </c>
      <c r="E324" s="112">
        <f t="shared" si="244"/>
        <v>7</v>
      </c>
      <c r="F324" s="112">
        <f t="shared" si="245"/>
        <v>1</v>
      </c>
      <c r="G324" s="111" t="str">
        <f t="shared" si="246"/>
        <v/>
      </c>
      <c r="H324" s="111" t="str">
        <f t="shared" si="247"/>
        <v/>
      </c>
      <c r="I324" s="50"/>
      <c r="J324" s="111">
        <f t="shared" si="248"/>
        <v>0</v>
      </c>
      <c r="K324" s="113"/>
      <c r="L324" s="169" t="str">
        <f t="shared" si="267"/>
        <v/>
      </c>
      <c r="M324" s="306" t="s">
        <v>142</v>
      </c>
      <c r="N324" s="128"/>
      <c r="O324" s="129"/>
      <c r="P324" s="130"/>
      <c r="Q324" s="194"/>
      <c r="R324" s="194"/>
      <c r="S324" s="194"/>
      <c r="T324" s="195"/>
      <c r="U324" s="132"/>
      <c r="V324" s="131">
        <f>SUM(U325:U325)</f>
        <v>10.5</v>
      </c>
      <c r="W324" s="158"/>
      <c r="X324" s="64"/>
      <c r="Y324" s="231"/>
      <c r="Z324" s="155"/>
      <c r="AA324" s="155"/>
      <c r="AB324" s="155"/>
      <c r="AC324" s="155"/>
      <c r="AD324" s="155"/>
      <c r="AE324" s="155"/>
      <c r="AF324" s="155"/>
    </row>
    <row r="325" spans="1:32">
      <c r="A325" s="115"/>
      <c r="B325" s="110" t="str">
        <f t="shared" si="241"/>
        <v/>
      </c>
      <c r="C325" s="111">
        <f t="shared" si="242"/>
        <v>3</v>
      </c>
      <c r="D325" s="112">
        <f t="shared" si="243"/>
        <v>1</v>
      </c>
      <c r="E325" s="112">
        <f t="shared" si="244"/>
        <v>7</v>
      </c>
      <c r="F325" s="112">
        <f t="shared" si="245"/>
        <v>1</v>
      </c>
      <c r="G325" s="111" t="str">
        <f t="shared" si="246"/>
        <v/>
      </c>
      <c r="H325" s="111" t="str">
        <f t="shared" si="247"/>
        <v/>
      </c>
      <c r="I325" s="50"/>
      <c r="J325" s="111">
        <f t="shared" si="248"/>
        <v>0</v>
      </c>
      <c r="K325" s="113"/>
      <c r="L325" s="169" t="str">
        <f t="shared" si="267"/>
        <v/>
      </c>
      <c r="M325" s="307" t="s">
        <v>200</v>
      </c>
      <c r="N325" s="128"/>
      <c r="O325" s="129">
        <v>1</v>
      </c>
      <c r="P325" s="130"/>
      <c r="Q325" s="194"/>
      <c r="R325" s="194"/>
      <c r="S325" s="194"/>
      <c r="T325" s="195">
        <v>10.5</v>
      </c>
      <c r="U325" s="132">
        <f t="shared" ref="U325" si="269">PRODUCT(O325:T325)</f>
        <v>10.5</v>
      </c>
      <c r="V325" s="131"/>
      <c r="W325" s="158"/>
      <c r="X325" s="64"/>
      <c r="Y325" s="231"/>
      <c r="Z325" s="155"/>
      <c r="AA325" s="155"/>
      <c r="AB325" s="155"/>
      <c r="AC325" s="155"/>
      <c r="AD325" s="155"/>
      <c r="AE325" s="155"/>
      <c r="AF325" s="155"/>
    </row>
    <row r="326" spans="1:32">
      <c r="A326" s="115"/>
      <c r="B326" s="110" t="str">
        <f t="shared" si="241"/>
        <v/>
      </c>
      <c r="C326" s="111">
        <f t="shared" si="242"/>
        <v>3</v>
      </c>
      <c r="D326" s="112">
        <f t="shared" si="243"/>
        <v>1</v>
      </c>
      <c r="E326" s="112">
        <f t="shared" si="244"/>
        <v>7</v>
      </c>
      <c r="F326" s="112">
        <f t="shared" si="245"/>
        <v>1</v>
      </c>
      <c r="G326" s="111" t="str">
        <f t="shared" si="246"/>
        <v/>
      </c>
      <c r="H326" s="111" t="str">
        <f t="shared" si="247"/>
        <v/>
      </c>
      <c r="I326" s="50"/>
      <c r="J326" s="111">
        <f t="shared" si="248"/>
        <v>0</v>
      </c>
      <c r="K326" s="113"/>
      <c r="L326" s="169" t="str">
        <f t="shared" si="267"/>
        <v/>
      </c>
      <c r="M326" s="306" t="s">
        <v>130</v>
      </c>
      <c r="N326" s="128"/>
      <c r="O326" s="129"/>
      <c r="P326" s="130"/>
      <c r="Q326" s="194"/>
      <c r="R326" s="194"/>
      <c r="S326" s="194"/>
      <c r="T326" s="195"/>
      <c r="U326" s="132"/>
      <c r="V326" s="131">
        <f>SUM(U327:U328)</f>
        <v>91.05</v>
      </c>
      <c r="W326" s="158"/>
      <c r="X326" s="64"/>
      <c r="Y326" s="231"/>
      <c r="Z326" s="155"/>
      <c r="AA326" s="155"/>
      <c r="AB326" s="155"/>
      <c r="AC326" s="155"/>
      <c r="AD326" s="155"/>
      <c r="AE326" s="155"/>
      <c r="AF326" s="155"/>
    </row>
    <row r="327" spans="1:32">
      <c r="A327" s="115"/>
      <c r="B327" s="110" t="str">
        <f t="shared" si="241"/>
        <v/>
      </c>
      <c r="C327" s="111">
        <f t="shared" si="242"/>
        <v>3</v>
      </c>
      <c r="D327" s="112">
        <f t="shared" si="243"/>
        <v>1</v>
      </c>
      <c r="E327" s="112">
        <f t="shared" si="244"/>
        <v>7</v>
      </c>
      <c r="F327" s="112">
        <f t="shared" si="245"/>
        <v>1</v>
      </c>
      <c r="G327" s="111" t="str">
        <f t="shared" si="246"/>
        <v/>
      </c>
      <c r="H327" s="111" t="str">
        <f t="shared" si="247"/>
        <v/>
      </c>
      <c r="I327" s="50"/>
      <c r="J327" s="111">
        <f t="shared" si="248"/>
        <v>0</v>
      </c>
      <c r="K327" s="113"/>
      <c r="L327" s="169" t="str">
        <f t="shared" ref="L327" si="270">IF(A327=0,"",IF(AND(D327="",E327="",F327="",G327="",H327=""),"",CONCATENATE(TEXT(D327,0),IF(E327="","",CONCATENATE(".",TEXT(E327,0))),IF(F327="","",CONCATENATE(".",TEXT(F327,0))),IF(G327="","",CONCATENATE(".",TEXT(G327,0))),IF(H327="","",CONCATENATE(".",TEXT(H327,0))),IF(I327="","",CONCATENATE(".",TEXT(I327,0))))))</f>
        <v/>
      </c>
      <c r="M327" s="307" t="s">
        <v>146</v>
      </c>
      <c r="N327" s="128"/>
      <c r="O327" s="129">
        <v>1</v>
      </c>
      <c r="P327" s="130"/>
      <c r="Q327" s="194"/>
      <c r="R327" s="194"/>
      <c r="S327" s="194"/>
      <c r="T327" s="195">
        <v>11.05</v>
      </c>
      <c r="U327" s="132">
        <f t="shared" ref="U327" si="271">PRODUCT(O327:T327)</f>
        <v>11.05</v>
      </c>
      <c r="V327" s="131"/>
      <c r="W327" s="158"/>
      <c r="X327" s="64"/>
      <c r="Y327" s="231"/>
      <c r="Z327" s="155"/>
      <c r="AA327" s="155"/>
      <c r="AB327" s="155"/>
      <c r="AC327" s="155"/>
      <c r="AD327" s="155"/>
      <c r="AE327" s="155"/>
      <c r="AF327" s="155"/>
    </row>
    <row r="328" spans="1:32">
      <c r="A328" s="115"/>
      <c r="B328" s="110" t="str">
        <f t="shared" si="241"/>
        <v/>
      </c>
      <c r="C328" s="111">
        <f t="shared" si="242"/>
        <v>3</v>
      </c>
      <c r="D328" s="112">
        <f t="shared" si="243"/>
        <v>1</v>
      </c>
      <c r="E328" s="112">
        <f t="shared" si="244"/>
        <v>7</v>
      </c>
      <c r="F328" s="112">
        <f t="shared" si="245"/>
        <v>1</v>
      </c>
      <c r="G328" s="111" t="str">
        <f t="shared" si="246"/>
        <v/>
      </c>
      <c r="H328" s="111" t="str">
        <f t="shared" si="247"/>
        <v/>
      </c>
      <c r="I328" s="50"/>
      <c r="J328" s="111">
        <f t="shared" si="248"/>
        <v>0</v>
      </c>
      <c r="K328" s="113"/>
      <c r="L328" s="169" t="str">
        <f t="shared" si="267"/>
        <v/>
      </c>
      <c r="M328" s="307" t="s">
        <v>232</v>
      </c>
      <c r="N328" s="128"/>
      <c r="O328" s="129">
        <v>1</v>
      </c>
      <c r="P328" s="130"/>
      <c r="Q328" s="194"/>
      <c r="R328" s="194"/>
      <c r="S328" s="194"/>
      <c r="T328" s="195">
        <v>80</v>
      </c>
      <c r="U328" s="132">
        <f t="shared" ref="U328" si="272">PRODUCT(O328:T328)</f>
        <v>80</v>
      </c>
      <c r="V328" s="131"/>
      <c r="W328" s="158"/>
      <c r="X328" s="64"/>
      <c r="Y328" s="231"/>
      <c r="Z328" s="155"/>
      <c r="AA328" s="155"/>
      <c r="AB328" s="155"/>
      <c r="AC328" s="155"/>
      <c r="AD328" s="155"/>
      <c r="AE328" s="155"/>
      <c r="AF328" s="155"/>
    </row>
    <row r="329" spans="1:32">
      <c r="A329" s="115"/>
      <c r="B329" s="110" t="str">
        <f t="shared" si="241"/>
        <v/>
      </c>
      <c r="C329" s="111">
        <f t="shared" si="242"/>
        <v>3</v>
      </c>
      <c r="D329" s="112">
        <f t="shared" si="243"/>
        <v>1</v>
      </c>
      <c r="E329" s="112">
        <f t="shared" si="244"/>
        <v>7</v>
      </c>
      <c r="F329" s="112">
        <f t="shared" si="245"/>
        <v>1</v>
      </c>
      <c r="G329" s="111" t="str">
        <f t="shared" si="246"/>
        <v/>
      </c>
      <c r="H329" s="111" t="str">
        <f t="shared" si="247"/>
        <v/>
      </c>
      <c r="I329" s="50"/>
      <c r="J329" s="111">
        <f t="shared" si="248"/>
        <v>0</v>
      </c>
      <c r="K329" s="113"/>
      <c r="L329" s="169" t="str">
        <f t="shared" ref="L329:L334" si="273">IF(A329=0,"",IF(AND(D329="",E329="",F329="",G329="",H329=""),"",CONCATENATE(TEXT(D329,0),IF(E329="","",CONCATENATE(".",TEXT(E329,0))),IF(F329="","",CONCATENATE(".",TEXT(F329,0))),IF(G329="","",CONCATENATE(".",TEXT(G329,0))),IF(H329="","",CONCATENATE(".",TEXT(H329,0))),IF(I329="","",CONCATENATE(".",TEXT(I329,0))))))</f>
        <v/>
      </c>
      <c r="M329" s="306" t="s">
        <v>233</v>
      </c>
      <c r="N329" s="128"/>
      <c r="O329" s="129"/>
      <c r="P329" s="130"/>
      <c r="Q329" s="194"/>
      <c r="R329" s="194"/>
      <c r="S329" s="194"/>
      <c r="T329" s="195"/>
      <c r="U329" s="132"/>
      <c r="V329" s="131">
        <f>SUM(U330:U331)</f>
        <v>12.870000000000001</v>
      </c>
      <c r="W329" s="158"/>
      <c r="X329" s="64"/>
      <c r="Y329" s="231"/>
      <c r="Z329" s="155"/>
      <c r="AA329" s="155"/>
      <c r="AB329" s="155"/>
      <c r="AC329" s="155"/>
      <c r="AD329" s="155"/>
      <c r="AE329" s="155"/>
      <c r="AF329" s="155"/>
    </row>
    <row r="330" spans="1:32">
      <c r="A330" s="115"/>
      <c r="B330" s="110" t="str">
        <f t="shared" si="241"/>
        <v/>
      </c>
      <c r="C330" s="111">
        <f t="shared" si="242"/>
        <v>3</v>
      </c>
      <c r="D330" s="112">
        <f t="shared" si="243"/>
        <v>1</v>
      </c>
      <c r="E330" s="112">
        <f t="shared" si="244"/>
        <v>7</v>
      </c>
      <c r="F330" s="112">
        <f t="shared" si="245"/>
        <v>1</v>
      </c>
      <c r="G330" s="111" t="str">
        <f t="shared" si="246"/>
        <v/>
      </c>
      <c r="H330" s="111" t="str">
        <f t="shared" si="247"/>
        <v/>
      </c>
      <c r="I330" s="50"/>
      <c r="J330" s="111">
        <f t="shared" si="248"/>
        <v>0</v>
      </c>
      <c r="K330" s="113"/>
      <c r="L330" s="169" t="str">
        <f t="shared" si="273"/>
        <v/>
      </c>
      <c r="M330" s="307" t="s">
        <v>234</v>
      </c>
      <c r="N330" s="128"/>
      <c r="O330" s="129">
        <v>22</v>
      </c>
      <c r="P330" s="130"/>
      <c r="Q330" s="194">
        <v>1.3</v>
      </c>
      <c r="R330" s="194"/>
      <c r="S330" s="194">
        <v>0.3</v>
      </c>
      <c r="T330" s="195"/>
      <c r="U330" s="132">
        <f t="shared" ref="U330:U331" si="274">PRODUCT(O330:T330)</f>
        <v>8.58</v>
      </c>
      <c r="V330" s="131"/>
      <c r="W330" s="158"/>
      <c r="X330" s="64"/>
      <c r="Y330" s="231"/>
      <c r="Z330" s="155"/>
      <c r="AA330" s="155"/>
      <c r="AB330" s="155"/>
      <c r="AC330" s="155"/>
      <c r="AD330" s="155"/>
      <c r="AE330" s="155"/>
      <c r="AF330" s="155"/>
    </row>
    <row r="331" spans="1:32">
      <c r="A331" s="115"/>
      <c r="B331" s="110" t="str">
        <f t="shared" si="241"/>
        <v/>
      </c>
      <c r="C331" s="111">
        <f t="shared" si="242"/>
        <v>3</v>
      </c>
      <c r="D331" s="112">
        <f t="shared" si="243"/>
        <v>1</v>
      </c>
      <c r="E331" s="112">
        <f t="shared" si="244"/>
        <v>7</v>
      </c>
      <c r="F331" s="112">
        <f t="shared" si="245"/>
        <v>1</v>
      </c>
      <c r="G331" s="111" t="str">
        <f t="shared" si="246"/>
        <v/>
      </c>
      <c r="H331" s="111" t="str">
        <f t="shared" si="247"/>
        <v/>
      </c>
      <c r="I331" s="50"/>
      <c r="J331" s="111">
        <f t="shared" si="248"/>
        <v>0</v>
      </c>
      <c r="K331" s="113"/>
      <c r="L331" s="169" t="str">
        <f t="shared" si="273"/>
        <v/>
      </c>
      <c r="M331" s="307" t="s">
        <v>234</v>
      </c>
      <c r="N331" s="128"/>
      <c r="O331" s="129">
        <v>22</v>
      </c>
      <c r="P331" s="130"/>
      <c r="Q331" s="194">
        <v>1.3</v>
      </c>
      <c r="R331" s="194">
        <v>0.15</v>
      </c>
      <c r="S331" s="194"/>
      <c r="T331" s="195"/>
      <c r="U331" s="132">
        <f t="shared" si="274"/>
        <v>4.29</v>
      </c>
      <c r="V331" s="131"/>
      <c r="W331" s="158"/>
      <c r="X331" s="64"/>
      <c r="Y331" s="231"/>
      <c r="Z331" s="155"/>
      <c r="AA331" s="155"/>
      <c r="AB331" s="155"/>
      <c r="AC331" s="155"/>
      <c r="AD331" s="155"/>
      <c r="AE331" s="155"/>
      <c r="AF331" s="155"/>
    </row>
    <row r="332" spans="1:32">
      <c r="A332" s="115"/>
      <c r="B332" s="110" t="str">
        <f t="shared" si="241"/>
        <v/>
      </c>
      <c r="C332" s="111">
        <f t="shared" si="242"/>
        <v>3</v>
      </c>
      <c r="D332" s="112">
        <f t="shared" si="243"/>
        <v>1</v>
      </c>
      <c r="E332" s="112">
        <f t="shared" si="244"/>
        <v>7</v>
      </c>
      <c r="F332" s="112">
        <f t="shared" si="245"/>
        <v>1</v>
      </c>
      <c r="G332" s="111" t="str">
        <f t="shared" si="246"/>
        <v/>
      </c>
      <c r="H332" s="111" t="str">
        <f t="shared" si="247"/>
        <v/>
      </c>
      <c r="I332" s="50"/>
      <c r="J332" s="111">
        <f t="shared" si="248"/>
        <v>0</v>
      </c>
      <c r="K332" s="113"/>
      <c r="L332" s="169" t="str">
        <f t="shared" si="273"/>
        <v/>
      </c>
      <c r="M332" s="306" t="s">
        <v>207</v>
      </c>
      <c r="N332" s="128"/>
      <c r="O332" s="129"/>
      <c r="P332" s="130"/>
      <c r="Q332" s="194"/>
      <c r="R332" s="194"/>
      <c r="S332" s="194"/>
      <c r="T332" s="195"/>
      <c r="U332" s="132"/>
      <c r="V332" s="131">
        <f>SUM(U333:U334)</f>
        <v>10.530000000000001</v>
      </c>
      <c r="W332" s="158"/>
      <c r="X332" s="64"/>
      <c r="Y332" s="231"/>
      <c r="Z332" s="155"/>
      <c r="AA332" s="155"/>
      <c r="AB332" s="155"/>
      <c r="AC332" s="155"/>
      <c r="AD332" s="155"/>
      <c r="AE332" s="155"/>
      <c r="AF332" s="155"/>
    </row>
    <row r="333" spans="1:32">
      <c r="A333" s="115"/>
      <c r="B333" s="110" t="str">
        <f t="shared" si="241"/>
        <v/>
      </c>
      <c r="C333" s="111">
        <f t="shared" si="242"/>
        <v>3</v>
      </c>
      <c r="D333" s="112">
        <f t="shared" si="243"/>
        <v>1</v>
      </c>
      <c r="E333" s="112">
        <f t="shared" si="244"/>
        <v>7</v>
      </c>
      <c r="F333" s="112">
        <f t="shared" si="245"/>
        <v>1</v>
      </c>
      <c r="G333" s="111" t="str">
        <f t="shared" si="246"/>
        <v/>
      </c>
      <c r="H333" s="111" t="str">
        <f t="shared" si="247"/>
        <v/>
      </c>
      <c r="I333" s="50"/>
      <c r="J333" s="111">
        <f t="shared" si="248"/>
        <v>0</v>
      </c>
      <c r="K333" s="113"/>
      <c r="L333" s="169" t="str">
        <f t="shared" si="273"/>
        <v/>
      </c>
      <c r="M333" s="307" t="s">
        <v>234</v>
      </c>
      <c r="N333" s="128"/>
      <c r="O333" s="129">
        <v>18</v>
      </c>
      <c r="P333" s="130"/>
      <c r="Q333" s="194">
        <v>1.3</v>
      </c>
      <c r="R333" s="194"/>
      <c r="S333" s="194">
        <v>0.3</v>
      </c>
      <c r="T333" s="195"/>
      <c r="U333" s="132">
        <f t="shared" ref="U333:U334" si="275">PRODUCT(O333:T333)</f>
        <v>7.0200000000000005</v>
      </c>
      <c r="V333" s="131"/>
      <c r="W333" s="158"/>
      <c r="X333" s="64"/>
      <c r="Y333" s="231"/>
      <c r="Z333" s="155"/>
      <c r="AA333" s="155"/>
      <c r="AB333" s="155"/>
      <c r="AC333" s="155"/>
      <c r="AD333" s="155"/>
      <c r="AE333" s="155"/>
      <c r="AF333" s="155"/>
    </row>
    <row r="334" spans="1:32">
      <c r="A334" s="115"/>
      <c r="B334" s="110" t="str">
        <f t="shared" si="241"/>
        <v/>
      </c>
      <c r="C334" s="111">
        <f t="shared" si="242"/>
        <v>3</v>
      </c>
      <c r="D334" s="112">
        <f t="shared" si="243"/>
        <v>1</v>
      </c>
      <c r="E334" s="112">
        <f t="shared" si="244"/>
        <v>7</v>
      </c>
      <c r="F334" s="112">
        <f t="shared" si="245"/>
        <v>1</v>
      </c>
      <c r="G334" s="111" t="str">
        <f t="shared" si="246"/>
        <v/>
      </c>
      <c r="H334" s="111" t="str">
        <f t="shared" si="247"/>
        <v/>
      </c>
      <c r="I334" s="50"/>
      <c r="J334" s="111">
        <f t="shared" si="248"/>
        <v>0</v>
      </c>
      <c r="K334" s="113"/>
      <c r="L334" s="169" t="str">
        <f t="shared" si="273"/>
        <v/>
      </c>
      <c r="M334" s="307" t="s">
        <v>234</v>
      </c>
      <c r="N334" s="128"/>
      <c r="O334" s="129">
        <v>18</v>
      </c>
      <c r="P334" s="130"/>
      <c r="Q334" s="194">
        <v>1.3</v>
      </c>
      <c r="R334" s="194">
        <v>0.15</v>
      </c>
      <c r="S334" s="194"/>
      <c r="T334" s="195"/>
      <c r="U334" s="132">
        <f t="shared" si="275"/>
        <v>3.5100000000000002</v>
      </c>
      <c r="V334" s="131"/>
      <c r="W334" s="158"/>
      <c r="X334" s="64"/>
      <c r="Y334" s="231"/>
      <c r="Z334" s="155"/>
      <c r="AA334" s="155"/>
      <c r="AB334" s="155"/>
      <c r="AC334" s="155"/>
      <c r="AD334" s="155"/>
      <c r="AE334" s="155"/>
      <c r="AF334" s="155"/>
    </row>
    <row r="335" spans="1:32">
      <c r="A335" s="115"/>
      <c r="B335" s="110" t="str">
        <f t="shared" si="241"/>
        <v/>
      </c>
      <c r="C335" s="111">
        <f t="shared" si="242"/>
        <v>3</v>
      </c>
      <c r="D335" s="112">
        <f t="shared" si="243"/>
        <v>1</v>
      </c>
      <c r="E335" s="112">
        <f t="shared" si="244"/>
        <v>7</v>
      </c>
      <c r="F335" s="112">
        <f t="shared" si="245"/>
        <v>1</v>
      </c>
      <c r="G335" s="111" t="str">
        <f t="shared" si="246"/>
        <v/>
      </c>
      <c r="H335" s="111" t="str">
        <f t="shared" si="247"/>
        <v/>
      </c>
      <c r="I335" s="50"/>
      <c r="J335" s="111">
        <f t="shared" si="248"/>
        <v>0</v>
      </c>
      <c r="K335" s="113"/>
      <c r="L335" s="169" t="str">
        <f t="shared" si="267"/>
        <v/>
      </c>
      <c r="M335" s="306" t="s">
        <v>208</v>
      </c>
      <c r="N335" s="128"/>
      <c r="O335" s="129"/>
      <c r="P335" s="130"/>
      <c r="Q335" s="194"/>
      <c r="R335" s="194"/>
      <c r="S335" s="194"/>
      <c r="T335" s="195"/>
      <c r="U335" s="132"/>
      <c r="V335" s="131">
        <f>SUM(U336:U337)</f>
        <v>11.114999999999998</v>
      </c>
      <c r="W335" s="158"/>
      <c r="X335" s="64"/>
      <c r="Y335" s="231"/>
      <c r="Z335" s="155"/>
      <c r="AA335" s="155"/>
      <c r="AB335" s="155"/>
      <c r="AC335" s="155"/>
      <c r="AD335" s="155"/>
      <c r="AE335" s="155"/>
      <c r="AF335" s="155"/>
    </row>
    <row r="336" spans="1:32">
      <c r="A336" s="115"/>
      <c r="B336" s="110" t="str">
        <f t="shared" si="241"/>
        <v/>
      </c>
      <c r="C336" s="111">
        <f t="shared" si="242"/>
        <v>3</v>
      </c>
      <c r="D336" s="112">
        <f t="shared" si="243"/>
        <v>1</v>
      </c>
      <c r="E336" s="112">
        <f t="shared" si="244"/>
        <v>7</v>
      </c>
      <c r="F336" s="112">
        <f t="shared" si="245"/>
        <v>1</v>
      </c>
      <c r="G336" s="111" t="str">
        <f t="shared" si="246"/>
        <v/>
      </c>
      <c r="H336" s="111" t="str">
        <f t="shared" si="247"/>
        <v/>
      </c>
      <c r="I336" s="50"/>
      <c r="J336" s="111">
        <f t="shared" si="248"/>
        <v>0</v>
      </c>
      <c r="K336" s="113"/>
      <c r="L336" s="169" t="str">
        <f t="shared" ref="L336" si="276">IF(A336=0,"",IF(AND(D336="",E336="",F336="",G336="",H336=""),"",CONCATENATE(TEXT(D336,0),IF(E336="","",CONCATENATE(".",TEXT(E336,0))),IF(F336="","",CONCATENATE(".",TEXT(F336,0))),IF(G336="","",CONCATENATE(".",TEXT(G336,0))),IF(H336="","",CONCATENATE(".",TEXT(H336,0))),IF(I336="","",CONCATENATE(".",TEXT(I336,0))))))</f>
        <v/>
      </c>
      <c r="M336" s="307" t="s">
        <v>234</v>
      </c>
      <c r="N336" s="128"/>
      <c r="O336" s="129">
        <v>19</v>
      </c>
      <c r="P336" s="130"/>
      <c r="Q336" s="194">
        <v>1.3</v>
      </c>
      <c r="R336" s="194"/>
      <c r="S336" s="194">
        <v>0.3</v>
      </c>
      <c r="T336" s="195"/>
      <c r="U336" s="132">
        <f t="shared" ref="U336" si="277">PRODUCT(O336:T336)</f>
        <v>7.4099999999999993</v>
      </c>
      <c r="V336" s="131"/>
      <c r="W336" s="158"/>
      <c r="X336" s="64"/>
      <c r="Y336" s="231"/>
      <c r="Z336" s="155"/>
      <c r="AA336" s="155"/>
      <c r="AB336" s="155"/>
      <c r="AC336" s="155"/>
      <c r="AD336" s="155"/>
      <c r="AE336" s="155"/>
      <c r="AF336" s="155"/>
    </row>
    <row r="337" spans="1:32">
      <c r="A337" s="115"/>
      <c r="B337" s="110" t="str">
        <f t="shared" si="241"/>
        <v/>
      </c>
      <c r="C337" s="111">
        <f t="shared" si="242"/>
        <v>3</v>
      </c>
      <c r="D337" s="112">
        <f t="shared" si="243"/>
        <v>1</v>
      </c>
      <c r="E337" s="112">
        <f t="shared" si="244"/>
        <v>7</v>
      </c>
      <c r="F337" s="112">
        <f t="shared" si="245"/>
        <v>1</v>
      </c>
      <c r="G337" s="111" t="str">
        <f t="shared" si="246"/>
        <v/>
      </c>
      <c r="H337" s="111" t="str">
        <f t="shared" si="247"/>
        <v/>
      </c>
      <c r="I337" s="50"/>
      <c r="J337" s="111">
        <f t="shared" si="248"/>
        <v>0</v>
      </c>
      <c r="K337" s="113"/>
      <c r="L337" s="169" t="str">
        <f t="shared" si="267"/>
        <v/>
      </c>
      <c r="M337" s="307" t="s">
        <v>234</v>
      </c>
      <c r="N337" s="128"/>
      <c r="O337" s="129">
        <v>19</v>
      </c>
      <c r="P337" s="130"/>
      <c r="Q337" s="194">
        <v>1.3</v>
      </c>
      <c r="R337" s="194">
        <v>0.15</v>
      </c>
      <c r="S337" s="194"/>
      <c r="T337" s="195"/>
      <c r="U337" s="132">
        <f t="shared" ref="U337" si="278">PRODUCT(O337:T337)</f>
        <v>3.7049999999999996</v>
      </c>
      <c r="V337" s="131"/>
      <c r="W337" s="158"/>
      <c r="X337" s="64"/>
      <c r="Y337" s="231"/>
      <c r="Z337" s="155"/>
      <c r="AA337" s="155"/>
      <c r="AB337" s="155"/>
      <c r="AC337" s="155"/>
      <c r="AD337" s="155"/>
      <c r="AE337" s="155"/>
      <c r="AF337" s="155"/>
    </row>
    <row r="338" spans="1:32">
      <c r="A338" s="115"/>
      <c r="B338" s="110" t="str">
        <f t="shared" si="241"/>
        <v/>
      </c>
      <c r="C338" s="111">
        <f t="shared" si="242"/>
        <v>3</v>
      </c>
      <c r="D338" s="112">
        <f t="shared" si="243"/>
        <v>1</v>
      </c>
      <c r="E338" s="112">
        <f t="shared" si="244"/>
        <v>7</v>
      </c>
      <c r="F338" s="112">
        <f t="shared" si="245"/>
        <v>1</v>
      </c>
      <c r="G338" s="111" t="str">
        <f t="shared" si="246"/>
        <v/>
      </c>
      <c r="H338" s="111" t="str">
        <f t="shared" si="247"/>
        <v/>
      </c>
      <c r="I338" s="50"/>
      <c r="J338" s="111">
        <f t="shared" si="248"/>
        <v>0</v>
      </c>
      <c r="K338" s="113"/>
      <c r="L338" s="169" t="str">
        <f t="shared" si="267"/>
        <v/>
      </c>
      <c r="M338" s="307" t="s">
        <v>28</v>
      </c>
      <c r="N338" s="128"/>
      <c r="O338" s="129"/>
      <c r="P338" s="130"/>
      <c r="Q338" s="194"/>
      <c r="R338" s="194"/>
      <c r="S338" s="194"/>
      <c r="T338" s="195"/>
      <c r="U338" s="132"/>
      <c r="V338" s="131"/>
      <c r="W338" s="133"/>
      <c r="X338" s="64"/>
      <c r="Y338" s="231"/>
    </row>
    <row r="339" spans="1:32" ht="123.75">
      <c r="A339" s="115">
        <v>3</v>
      </c>
      <c r="B339" s="110" t="str">
        <f t="shared" si="241"/>
        <v/>
      </c>
      <c r="C339" s="111">
        <f t="shared" si="242"/>
        <v>3</v>
      </c>
      <c r="D339" s="112">
        <f t="shared" si="243"/>
        <v>1</v>
      </c>
      <c r="E339" s="112">
        <f t="shared" si="244"/>
        <v>7</v>
      </c>
      <c r="F339" s="112">
        <f t="shared" si="245"/>
        <v>2</v>
      </c>
      <c r="G339" s="111" t="str">
        <f t="shared" si="246"/>
        <v/>
      </c>
      <c r="H339" s="111" t="str">
        <f t="shared" si="247"/>
        <v/>
      </c>
      <c r="I339" s="50"/>
      <c r="J339" s="111" t="str">
        <f t="shared" si="248"/>
        <v/>
      </c>
      <c r="K339" s="113"/>
      <c r="L339" s="169" t="str">
        <f t="shared" ref="L339:L351" si="279">IF(A339=0,"",IF(AND(D339="",E339="",F339="",G339="",H339=""),"",CONCATENATE(TEXT(D339,0),IF(E339="","",CONCATENATE(".",TEXT(E339,0))),IF(F339="","",CONCATENATE(".",TEXT(F339,0))),IF(G339="","",CONCATENATE(".",TEXT(G339,0))),IF(H339="","",CONCATENATE(".",TEXT(H339,0))),IF(I339="","",CONCATENATE(".",TEXT(I339,0))))))</f>
        <v>1.7.2</v>
      </c>
      <c r="M339" s="305" t="s">
        <v>235</v>
      </c>
      <c r="N339" s="128" t="s">
        <v>4</v>
      </c>
      <c r="O339" s="129"/>
      <c r="P339" s="130"/>
      <c r="Q339" s="194"/>
      <c r="R339" s="194"/>
      <c r="S339" s="194"/>
      <c r="T339" s="195"/>
      <c r="U339" s="150" t="s">
        <v>22</v>
      </c>
      <c r="V339" s="131"/>
      <c r="W339" s="178">
        <f>_xlfn.CEILING.MATH(W340,0.5)</f>
        <v>48</v>
      </c>
      <c r="X339" s="64"/>
      <c r="Y339" s="231"/>
      <c r="Z339" s="1" t="s">
        <v>43</v>
      </c>
    </row>
    <row r="340" spans="1:32">
      <c r="A340" s="115"/>
      <c r="B340" s="110" t="str">
        <f t="shared" si="241"/>
        <v/>
      </c>
      <c r="C340" s="111">
        <f t="shared" si="242"/>
        <v>3</v>
      </c>
      <c r="D340" s="112">
        <f t="shared" si="243"/>
        <v>1</v>
      </c>
      <c r="E340" s="112">
        <f t="shared" si="244"/>
        <v>7</v>
      </c>
      <c r="F340" s="112">
        <f t="shared" si="245"/>
        <v>2</v>
      </c>
      <c r="G340" s="111" t="str">
        <f t="shared" si="246"/>
        <v/>
      </c>
      <c r="H340" s="111" t="str">
        <f t="shared" si="247"/>
        <v/>
      </c>
      <c r="I340" s="50"/>
      <c r="J340" s="111">
        <f t="shared" si="248"/>
        <v>0</v>
      </c>
      <c r="K340" s="113"/>
      <c r="L340" s="169" t="str">
        <f t="shared" si="279"/>
        <v/>
      </c>
      <c r="M340" s="305" t="s">
        <v>28</v>
      </c>
      <c r="N340" s="128"/>
      <c r="O340" s="139"/>
      <c r="P340" s="140"/>
      <c r="Q340" s="196"/>
      <c r="R340" s="196"/>
      <c r="S340" s="196"/>
      <c r="T340" s="197"/>
      <c r="U340" s="151" t="s">
        <v>116</v>
      </c>
      <c r="V340" s="152"/>
      <c r="W340" s="153">
        <f>SUM(V341:V350)</f>
        <v>47.85</v>
      </c>
      <c r="X340" s="147"/>
      <c r="Y340" s="231"/>
    </row>
    <row r="341" spans="1:32">
      <c r="A341" s="115"/>
      <c r="B341" s="110" t="str">
        <f t="shared" si="241"/>
        <v/>
      </c>
      <c r="C341" s="111">
        <f t="shared" si="242"/>
        <v>3</v>
      </c>
      <c r="D341" s="112">
        <f t="shared" si="243"/>
        <v>1</v>
      </c>
      <c r="E341" s="112">
        <f t="shared" si="244"/>
        <v>7</v>
      </c>
      <c r="F341" s="112">
        <f t="shared" si="245"/>
        <v>2</v>
      </c>
      <c r="G341" s="111" t="str">
        <f t="shared" si="246"/>
        <v/>
      </c>
      <c r="H341" s="111" t="str">
        <f t="shared" si="247"/>
        <v/>
      </c>
      <c r="I341" s="50"/>
      <c r="J341" s="111">
        <f t="shared" si="248"/>
        <v>0</v>
      </c>
      <c r="K341" s="113"/>
      <c r="L341" s="169" t="str">
        <f t="shared" si="279"/>
        <v/>
      </c>
      <c r="M341" s="306" t="s">
        <v>135</v>
      </c>
      <c r="N341" s="128"/>
      <c r="O341" s="129"/>
      <c r="P341" s="130"/>
      <c r="Q341" s="194"/>
      <c r="R341" s="194"/>
      <c r="S341" s="194"/>
      <c r="T341" s="195"/>
      <c r="U341" s="132"/>
      <c r="V341" s="131">
        <f>SUM(U342:U343)</f>
        <v>12.15</v>
      </c>
      <c r="W341" s="158"/>
      <c r="X341" s="64"/>
      <c r="Y341" s="231"/>
      <c r="Z341" s="155"/>
      <c r="AA341" s="155"/>
      <c r="AB341" s="155"/>
      <c r="AC341" s="155"/>
      <c r="AD341" s="155"/>
      <c r="AE341" s="155"/>
      <c r="AF341" s="155"/>
    </row>
    <row r="342" spans="1:32">
      <c r="A342" s="115"/>
      <c r="B342" s="110" t="str">
        <f t="shared" si="241"/>
        <v/>
      </c>
      <c r="C342" s="111">
        <f t="shared" si="242"/>
        <v>3</v>
      </c>
      <c r="D342" s="112">
        <f t="shared" si="243"/>
        <v>1</v>
      </c>
      <c r="E342" s="112">
        <f t="shared" si="244"/>
        <v>7</v>
      </c>
      <c r="F342" s="112">
        <f t="shared" si="245"/>
        <v>2</v>
      </c>
      <c r="G342" s="111" t="str">
        <f t="shared" si="246"/>
        <v/>
      </c>
      <c r="H342" s="111" t="str">
        <f t="shared" si="247"/>
        <v/>
      </c>
      <c r="I342" s="50"/>
      <c r="J342" s="111">
        <f t="shared" si="248"/>
        <v>0</v>
      </c>
      <c r="K342" s="113"/>
      <c r="L342" s="169" t="str">
        <f t="shared" si="279"/>
        <v/>
      </c>
      <c r="M342" s="307" t="s">
        <v>140</v>
      </c>
      <c r="N342" s="128"/>
      <c r="O342" s="129">
        <v>1</v>
      </c>
      <c r="P342" s="130"/>
      <c r="Q342" s="194"/>
      <c r="R342" s="194"/>
      <c r="S342" s="194"/>
      <c r="T342" s="195">
        <v>8.9</v>
      </c>
      <c r="U342" s="132">
        <f t="shared" ref="U342:U343" si="280">PRODUCT(O342:T342)</f>
        <v>8.9</v>
      </c>
      <c r="V342" s="131"/>
      <c r="W342" s="158"/>
      <c r="X342" s="64"/>
      <c r="Y342" s="231"/>
      <c r="Z342" s="155"/>
      <c r="AA342" s="155"/>
      <c r="AB342" s="155"/>
      <c r="AC342" s="155"/>
      <c r="AD342" s="155"/>
      <c r="AE342" s="155"/>
      <c r="AF342" s="155"/>
    </row>
    <row r="343" spans="1:32">
      <c r="A343" s="115"/>
      <c r="B343" s="110" t="str">
        <f t="shared" si="241"/>
        <v/>
      </c>
      <c r="C343" s="111">
        <f t="shared" si="242"/>
        <v>3</v>
      </c>
      <c r="D343" s="112">
        <f t="shared" si="243"/>
        <v>1</v>
      </c>
      <c r="E343" s="112">
        <f t="shared" si="244"/>
        <v>7</v>
      </c>
      <c r="F343" s="112">
        <f t="shared" si="245"/>
        <v>2</v>
      </c>
      <c r="G343" s="111" t="str">
        <f t="shared" si="246"/>
        <v/>
      </c>
      <c r="H343" s="111" t="str">
        <f t="shared" si="247"/>
        <v/>
      </c>
      <c r="I343" s="50"/>
      <c r="J343" s="111">
        <f t="shared" si="248"/>
        <v>0</v>
      </c>
      <c r="K343" s="113"/>
      <c r="L343" s="169" t="str">
        <f t="shared" si="279"/>
        <v/>
      </c>
      <c r="M343" s="307" t="s">
        <v>141</v>
      </c>
      <c r="N343" s="128"/>
      <c r="O343" s="129">
        <v>1</v>
      </c>
      <c r="P343" s="130"/>
      <c r="Q343" s="194"/>
      <c r="R343" s="194"/>
      <c r="S343" s="194"/>
      <c r="T343" s="195">
        <v>3.25</v>
      </c>
      <c r="U343" s="132">
        <f t="shared" si="280"/>
        <v>3.25</v>
      </c>
      <c r="V343" s="131"/>
      <c r="W343" s="158"/>
      <c r="X343" s="64"/>
      <c r="Y343" s="231"/>
      <c r="Z343" s="155"/>
      <c r="AA343" s="155"/>
      <c r="AB343" s="155"/>
      <c r="AC343" s="155"/>
      <c r="AD343" s="155"/>
      <c r="AE343" s="155"/>
      <c r="AF343" s="155"/>
    </row>
    <row r="344" spans="1:32">
      <c r="A344" s="115"/>
      <c r="B344" s="110" t="str">
        <f t="shared" si="241"/>
        <v/>
      </c>
      <c r="C344" s="111">
        <f t="shared" si="242"/>
        <v>3</v>
      </c>
      <c r="D344" s="112">
        <f t="shared" si="243"/>
        <v>1</v>
      </c>
      <c r="E344" s="112">
        <f t="shared" si="244"/>
        <v>7</v>
      </c>
      <c r="F344" s="112">
        <f t="shared" si="245"/>
        <v>2</v>
      </c>
      <c r="G344" s="111" t="str">
        <f t="shared" si="246"/>
        <v/>
      </c>
      <c r="H344" s="111" t="str">
        <f t="shared" si="247"/>
        <v/>
      </c>
      <c r="I344" s="50"/>
      <c r="J344" s="111">
        <f t="shared" si="248"/>
        <v>0</v>
      </c>
      <c r="K344" s="113"/>
      <c r="L344" s="169" t="str">
        <f t="shared" si="279"/>
        <v/>
      </c>
      <c r="M344" s="306" t="s">
        <v>142</v>
      </c>
      <c r="N344" s="128"/>
      <c r="O344" s="129"/>
      <c r="P344" s="130"/>
      <c r="Q344" s="194"/>
      <c r="R344" s="194"/>
      <c r="S344" s="194"/>
      <c r="T344" s="195"/>
      <c r="U344" s="132"/>
      <c r="V344" s="131">
        <f>SUM(U345:U346)</f>
        <v>19.700000000000003</v>
      </c>
      <c r="W344" s="158"/>
      <c r="X344" s="64"/>
      <c r="Y344" s="231"/>
      <c r="Z344" s="155"/>
      <c r="AA344" s="155"/>
      <c r="AB344" s="155"/>
      <c r="AC344" s="155"/>
      <c r="AD344" s="155"/>
      <c r="AE344" s="155"/>
      <c r="AF344" s="155"/>
    </row>
    <row r="345" spans="1:32">
      <c r="A345" s="115"/>
      <c r="B345" s="110" t="str">
        <f t="shared" si="241"/>
        <v/>
      </c>
      <c r="C345" s="111">
        <f t="shared" si="242"/>
        <v>3</v>
      </c>
      <c r="D345" s="112">
        <f t="shared" si="243"/>
        <v>1</v>
      </c>
      <c r="E345" s="112">
        <f t="shared" si="244"/>
        <v>7</v>
      </c>
      <c r="F345" s="112">
        <f t="shared" si="245"/>
        <v>2</v>
      </c>
      <c r="G345" s="111" t="str">
        <f t="shared" si="246"/>
        <v/>
      </c>
      <c r="H345" s="111" t="str">
        <f t="shared" si="247"/>
        <v/>
      </c>
      <c r="I345" s="50"/>
      <c r="J345" s="111">
        <f t="shared" si="248"/>
        <v>0</v>
      </c>
      <c r="K345" s="113"/>
      <c r="L345" s="169" t="str">
        <f t="shared" si="279"/>
        <v/>
      </c>
      <c r="M345" s="307" t="s">
        <v>172</v>
      </c>
      <c r="N345" s="128"/>
      <c r="O345" s="129">
        <v>1</v>
      </c>
      <c r="P345" s="130"/>
      <c r="Q345" s="194"/>
      <c r="R345" s="194"/>
      <c r="S345" s="194"/>
      <c r="T345" s="195">
        <v>8.4</v>
      </c>
      <c r="U345" s="132">
        <f t="shared" ref="U345:U346" si="281">PRODUCT(O345:T345)</f>
        <v>8.4</v>
      </c>
      <c r="V345" s="131"/>
      <c r="W345" s="158"/>
      <c r="X345" s="64"/>
      <c r="Y345" s="231"/>
      <c r="Z345" s="155"/>
      <c r="AA345" s="155"/>
      <c r="AB345" s="155"/>
      <c r="AC345" s="155"/>
      <c r="AD345" s="155"/>
      <c r="AE345" s="155"/>
      <c r="AF345" s="155"/>
    </row>
    <row r="346" spans="1:32">
      <c r="A346" s="115"/>
      <c r="B346" s="110" t="str">
        <f t="shared" si="241"/>
        <v/>
      </c>
      <c r="C346" s="111">
        <f t="shared" si="242"/>
        <v>3</v>
      </c>
      <c r="D346" s="112">
        <f t="shared" si="243"/>
        <v>1</v>
      </c>
      <c r="E346" s="112">
        <f t="shared" si="244"/>
        <v>7</v>
      </c>
      <c r="F346" s="112">
        <f t="shared" si="245"/>
        <v>2</v>
      </c>
      <c r="G346" s="111" t="str">
        <f t="shared" si="246"/>
        <v/>
      </c>
      <c r="H346" s="111" t="str">
        <f t="shared" si="247"/>
        <v/>
      </c>
      <c r="I346" s="50"/>
      <c r="J346" s="111">
        <f t="shared" si="248"/>
        <v>0</v>
      </c>
      <c r="K346" s="113"/>
      <c r="L346" s="169" t="str">
        <f t="shared" si="279"/>
        <v/>
      </c>
      <c r="M346" s="307" t="s">
        <v>145</v>
      </c>
      <c r="N346" s="128"/>
      <c r="O346" s="129">
        <v>1</v>
      </c>
      <c r="P346" s="130"/>
      <c r="Q346" s="194"/>
      <c r="R346" s="194"/>
      <c r="S346" s="194"/>
      <c r="T346" s="195">
        <v>11.3</v>
      </c>
      <c r="U346" s="132">
        <f t="shared" si="281"/>
        <v>11.3</v>
      </c>
      <c r="V346" s="131"/>
      <c r="W346" s="158"/>
      <c r="X346" s="64"/>
      <c r="Y346" s="231"/>
      <c r="Z346" s="155"/>
      <c r="AA346" s="155"/>
      <c r="AB346" s="155"/>
      <c r="AC346" s="155"/>
      <c r="AD346" s="155"/>
      <c r="AE346" s="155"/>
      <c r="AF346" s="155"/>
    </row>
    <row r="347" spans="1:32">
      <c r="A347" s="115"/>
      <c r="B347" s="110" t="str">
        <f t="shared" si="241"/>
        <v/>
      </c>
      <c r="C347" s="111">
        <f t="shared" si="242"/>
        <v>3</v>
      </c>
      <c r="D347" s="112">
        <f t="shared" si="243"/>
        <v>1</v>
      </c>
      <c r="E347" s="112">
        <f t="shared" si="244"/>
        <v>7</v>
      </c>
      <c r="F347" s="112">
        <f t="shared" si="245"/>
        <v>2</v>
      </c>
      <c r="G347" s="111" t="str">
        <f t="shared" si="246"/>
        <v/>
      </c>
      <c r="H347" s="111" t="str">
        <f t="shared" si="247"/>
        <v/>
      </c>
      <c r="I347" s="50"/>
      <c r="J347" s="111">
        <f t="shared" si="248"/>
        <v>0</v>
      </c>
      <c r="K347" s="113"/>
      <c r="L347" s="169" t="str">
        <f t="shared" ref="L347:L348" si="282">IF(A347=0,"",IF(AND(D347="",E347="",F347="",G347="",H347=""),"",CONCATENATE(TEXT(D347,0),IF(E347="","",CONCATENATE(".",TEXT(E347,0))),IF(F347="","",CONCATENATE(".",TEXT(F347,0))),IF(G347="","",CONCATENATE(".",TEXT(G347,0))),IF(H347="","",CONCATENATE(".",TEXT(H347,0))),IF(I347="","",CONCATENATE(".",TEXT(I347,0))))))</f>
        <v/>
      </c>
      <c r="M347" s="306" t="s">
        <v>130</v>
      </c>
      <c r="N347" s="128"/>
      <c r="O347" s="129"/>
      <c r="P347" s="130"/>
      <c r="Q347" s="194"/>
      <c r="R347" s="194"/>
      <c r="S347" s="194"/>
      <c r="T347" s="195"/>
      <c r="U347" s="132"/>
      <c r="V347" s="131">
        <f>SUM(U348:U348)</f>
        <v>7.65</v>
      </c>
      <c r="W347" s="158"/>
      <c r="X347" s="64"/>
      <c r="Y347" s="231"/>
      <c r="Z347" s="155"/>
      <c r="AA347" s="155"/>
      <c r="AB347" s="155"/>
      <c r="AC347" s="155"/>
      <c r="AD347" s="155"/>
      <c r="AE347" s="155"/>
      <c r="AF347" s="155"/>
    </row>
    <row r="348" spans="1:32">
      <c r="A348" s="115"/>
      <c r="B348" s="110" t="str">
        <f t="shared" ref="B348:B411" si="283">IF(OR(A348&gt;C347+1,A348&gt;5),"ERRO","")</f>
        <v/>
      </c>
      <c r="C348" s="111">
        <f t="shared" ref="C348:C411" si="284">IF(A348=0,C347,A348)</f>
        <v>3</v>
      </c>
      <c r="D348" s="112">
        <f t="shared" ref="D348:D411" si="285">IF(A348=0,D347,IF(A348=1,D347+1,D347))</f>
        <v>1</v>
      </c>
      <c r="E348" s="112">
        <f t="shared" ref="E348:E411" si="286">IF(A348=0,E347,IF(D348&gt;D347,"",IF(E347&lt;&gt;"",IF(A348=2,E347+1,E347),1)))</f>
        <v>7</v>
      </c>
      <c r="F348" s="112">
        <f t="shared" ref="F348:F411" si="287">IF(A348=0,F347,IF(D348&gt;D347,"",IF(E348&lt;&gt;E347,"",IF(F347&lt;&gt;"",IF(A348=3,F347+1,F347),1))))</f>
        <v>2</v>
      </c>
      <c r="G348" s="111" t="str">
        <f t="shared" ref="G348:G411" si="288">IF(A348=0,G347,IF(D348&gt;D347,"",IF(E348&lt;&gt;E347,"",IF(F347&lt;&gt;F348,"",IF(G347&lt;&gt;"",IF(A348=4,G347+1,G347),1)))))</f>
        <v/>
      </c>
      <c r="H348" s="111" t="str">
        <f t="shared" ref="H348:H411" si="289">IF(A348=0,H347,IF(D348&gt;D347,"",IF(E348&lt;&gt;E347,"",IF(F347&lt;&gt;F348,"",IF(G348&lt;&gt;G347,"",IF(A348=5,IF(H347="",1,H347+1),""))))))</f>
        <v/>
      </c>
      <c r="I348" s="50"/>
      <c r="J348" s="111">
        <f t="shared" ref="J348:J411" si="290">IF(A348=0,I347,IF(D348&gt;D347,"",IF(E348&lt;&gt;E347,"",IF(F347&lt;&gt;F348,"",IF(G348&lt;&gt;G347,"",IF(H348&lt;&gt;H347,"",IF(A348=6,IF(I347="",1,I347+1),"")))))))</f>
        <v>0</v>
      </c>
      <c r="K348" s="113"/>
      <c r="L348" s="169" t="str">
        <f t="shared" si="282"/>
        <v/>
      </c>
      <c r="M348" s="307" t="s">
        <v>236</v>
      </c>
      <c r="N348" s="128"/>
      <c r="O348" s="129">
        <v>1</v>
      </c>
      <c r="P348" s="130"/>
      <c r="Q348" s="194"/>
      <c r="R348" s="194"/>
      <c r="S348" s="194"/>
      <c r="T348" s="195">
        <v>7.65</v>
      </c>
      <c r="U348" s="132">
        <f t="shared" ref="U348" si="291">PRODUCT(O348:T348)</f>
        <v>7.65</v>
      </c>
      <c r="V348" s="131"/>
      <c r="W348" s="158"/>
      <c r="X348" s="64"/>
      <c r="Y348" s="231"/>
      <c r="Z348" s="155"/>
      <c r="AA348" s="155"/>
      <c r="AB348" s="155"/>
      <c r="AC348" s="155"/>
      <c r="AD348" s="155"/>
      <c r="AE348" s="155"/>
      <c r="AF348" s="155"/>
    </row>
    <row r="349" spans="1:32">
      <c r="A349" s="115"/>
      <c r="B349" s="110" t="str">
        <f t="shared" si="283"/>
        <v/>
      </c>
      <c r="C349" s="111">
        <f t="shared" si="284"/>
        <v>3</v>
      </c>
      <c r="D349" s="112">
        <f t="shared" si="285"/>
        <v>1</v>
      </c>
      <c r="E349" s="112">
        <f t="shared" si="286"/>
        <v>7</v>
      </c>
      <c r="F349" s="112">
        <f t="shared" si="287"/>
        <v>2</v>
      </c>
      <c r="G349" s="111" t="str">
        <f t="shared" si="288"/>
        <v/>
      </c>
      <c r="H349" s="111" t="str">
        <f t="shared" si="289"/>
        <v/>
      </c>
      <c r="I349" s="50"/>
      <c r="J349" s="111">
        <f t="shared" si="290"/>
        <v>0</v>
      </c>
      <c r="K349" s="113"/>
      <c r="L349" s="169" t="str">
        <f t="shared" si="279"/>
        <v/>
      </c>
      <c r="M349" s="306" t="s">
        <v>149</v>
      </c>
      <c r="N349" s="128"/>
      <c r="O349" s="129"/>
      <c r="P349" s="130"/>
      <c r="Q349" s="194"/>
      <c r="R349" s="194"/>
      <c r="S349" s="194"/>
      <c r="T349" s="195"/>
      <c r="U349" s="132"/>
      <c r="V349" s="131">
        <f>SUM(U350:U350)</f>
        <v>8.35</v>
      </c>
      <c r="W349" s="158"/>
      <c r="X349" s="64"/>
      <c r="Y349" s="231"/>
      <c r="Z349" s="155"/>
      <c r="AA349" s="155"/>
      <c r="AB349" s="155"/>
      <c r="AC349" s="155"/>
      <c r="AD349" s="155"/>
      <c r="AE349" s="155"/>
      <c r="AF349" s="155"/>
    </row>
    <row r="350" spans="1:32">
      <c r="A350" s="115"/>
      <c r="B350" s="110" t="str">
        <f t="shared" si="283"/>
        <v/>
      </c>
      <c r="C350" s="111">
        <f t="shared" si="284"/>
        <v>3</v>
      </c>
      <c r="D350" s="112">
        <f t="shared" si="285"/>
        <v>1</v>
      </c>
      <c r="E350" s="112">
        <f t="shared" si="286"/>
        <v>7</v>
      </c>
      <c r="F350" s="112">
        <f t="shared" si="287"/>
        <v>2</v>
      </c>
      <c r="G350" s="111" t="str">
        <f t="shared" si="288"/>
        <v/>
      </c>
      <c r="H350" s="111" t="str">
        <f t="shared" si="289"/>
        <v/>
      </c>
      <c r="I350" s="50"/>
      <c r="J350" s="111">
        <f t="shared" si="290"/>
        <v>0</v>
      </c>
      <c r="K350" s="113"/>
      <c r="L350" s="169" t="str">
        <f t="shared" si="279"/>
        <v/>
      </c>
      <c r="M350" s="307" t="s">
        <v>152</v>
      </c>
      <c r="N350" s="128"/>
      <c r="O350" s="129">
        <v>1</v>
      </c>
      <c r="P350" s="130"/>
      <c r="Q350" s="194"/>
      <c r="R350" s="194"/>
      <c r="S350" s="194"/>
      <c r="T350" s="195">
        <v>8.35</v>
      </c>
      <c r="U350" s="132">
        <f t="shared" ref="U350" si="292">PRODUCT(O350:T350)</f>
        <v>8.35</v>
      </c>
      <c r="V350" s="131"/>
      <c r="W350" s="158"/>
      <c r="X350" s="64"/>
      <c r="Y350" s="231"/>
      <c r="Z350" s="155"/>
      <c r="AA350" s="155"/>
      <c r="AB350" s="155"/>
      <c r="AC350" s="155"/>
      <c r="AD350" s="155"/>
      <c r="AE350" s="155"/>
      <c r="AF350" s="155"/>
    </row>
    <row r="351" spans="1:32">
      <c r="A351" s="115"/>
      <c r="B351" s="110" t="str">
        <f t="shared" si="283"/>
        <v/>
      </c>
      <c r="C351" s="111">
        <f t="shared" si="284"/>
        <v>3</v>
      </c>
      <c r="D351" s="112">
        <f t="shared" si="285"/>
        <v>1</v>
      </c>
      <c r="E351" s="112">
        <f t="shared" si="286"/>
        <v>7</v>
      </c>
      <c r="F351" s="112">
        <f t="shared" si="287"/>
        <v>2</v>
      </c>
      <c r="G351" s="111" t="str">
        <f t="shared" si="288"/>
        <v/>
      </c>
      <c r="H351" s="111" t="str">
        <f t="shared" si="289"/>
        <v/>
      </c>
      <c r="I351" s="50"/>
      <c r="J351" s="111">
        <f t="shared" si="290"/>
        <v>0</v>
      </c>
      <c r="K351" s="113"/>
      <c r="L351" s="169" t="str">
        <f t="shared" si="279"/>
        <v/>
      </c>
      <c r="M351" s="307" t="s">
        <v>28</v>
      </c>
      <c r="N351" s="128"/>
      <c r="O351" s="129"/>
      <c r="P351" s="130"/>
      <c r="Q351" s="194"/>
      <c r="R351" s="194"/>
      <c r="S351" s="194"/>
      <c r="T351" s="195"/>
      <c r="U351" s="132"/>
      <c r="V351" s="131"/>
      <c r="W351" s="133"/>
      <c r="X351" s="64"/>
      <c r="Y351" s="231"/>
    </row>
    <row r="352" spans="1:32" ht="129.75" customHeight="1">
      <c r="A352" s="115">
        <v>3</v>
      </c>
      <c r="B352" s="110" t="str">
        <f t="shared" si="283"/>
        <v/>
      </c>
      <c r="C352" s="111">
        <f t="shared" si="284"/>
        <v>3</v>
      </c>
      <c r="D352" s="112">
        <f t="shared" si="285"/>
        <v>1</v>
      </c>
      <c r="E352" s="112">
        <f t="shared" si="286"/>
        <v>7</v>
      </c>
      <c r="F352" s="112">
        <f t="shared" si="287"/>
        <v>3</v>
      </c>
      <c r="G352" s="111" t="str">
        <f t="shared" si="288"/>
        <v/>
      </c>
      <c r="H352" s="111" t="str">
        <f t="shared" si="289"/>
        <v/>
      </c>
      <c r="I352" s="50"/>
      <c r="J352" s="111" t="str">
        <f t="shared" si="290"/>
        <v/>
      </c>
      <c r="K352" s="113"/>
      <c r="L352" s="169" t="str">
        <f t="shared" si="267"/>
        <v>1.7.3</v>
      </c>
      <c r="M352" s="305" t="s">
        <v>237</v>
      </c>
      <c r="N352" s="128" t="s">
        <v>4</v>
      </c>
      <c r="O352" s="129"/>
      <c r="P352" s="130"/>
      <c r="Q352" s="194"/>
      <c r="R352" s="194"/>
      <c r="S352" s="194"/>
      <c r="T352" s="195"/>
      <c r="U352" s="150" t="s">
        <v>22</v>
      </c>
      <c r="V352" s="131"/>
      <c r="W352" s="146">
        <f>ROUNDUP(W353,1)</f>
        <v>35.300000000000004</v>
      </c>
      <c r="X352" s="64"/>
      <c r="Y352" s="231"/>
    </row>
    <row r="353" spans="1:32">
      <c r="A353" s="115"/>
      <c r="B353" s="110" t="str">
        <f t="shared" si="283"/>
        <v/>
      </c>
      <c r="C353" s="111">
        <f t="shared" si="284"/>
        <v>3</v>
      </c>
      <c r="D353" s="112">
        <f t="shared" si="285"/>
        <v>1</v>
      </c>
      <c r="E353" s="112">
        <f t="shared" si="286"/>
        <v>7</v>
      </c>
      <c r="F353" s="112">
        <f t="shared" si="287"/>
        <v>3</v>
      </c>
      <c r="G353" s="111" t="str">
        <f t="shared" si="288"/>
        <v/>
      </c>
      <c r="H353" s="111" t="str">
        <f t="shared" si="289"/>
        <v/>
      </c>
      <c r="I353" s="50"/>
      <c r="J353" s="111">
        <f t="shared" si="290"/>
        <v>0</v>
      </c>
      <c r="K353" s="113"/>
      <c r="L353" s="169" t="str">
        <f t="shared" si="267"/>
        <v/>
      </c>
      <c r="M353" s="305" t="s">
        <v>28</v>
      </c>
      <c r="N353" s="128"/>
      <c r="O353" s="139"/>
      <c r="P353" s="140"/>
      <c r="Q353" s="196"/>
      <c r="R353" s="196"/>
      <c r="S353" s="196"/>
      <c r="T353" s="197"/>
      <c r="U353" s="151" t="s">
        <v>116</v>
      </c>
      <c r="V353" s="152"/>
      <c r="W353" s="153">
        <f>SUM(V354:V359)</f>
        <v>35.26</v>
      </c>
      <c r="X353" s="147"/>
      <c r="Y353" s="231"/>
    </row>
    <row r="354" spans="1:32">
      <c r="A354" s="115"/>
      <c r="B354" s="110" t="str">
        <f t="shared" si="283"/>
        <v/>
      </c>
      <c r="C354" s="111">
        <f t="shared" si="284"/>
        <v>3</v>
      </c>
      <c r="D354" s="112">
        <f t="shared" si="285"/>
        <v>1</v>
      </c>
      <c r="E354" s="112">
        <f t="shared" si="286"/>
        <v>7</v>
      </c>
      <c r="F354" s="112">
        <f t="shared" si="287"/>
        <v>3</v>
      </c>
      <c r="G354" s="111" t="str">
        <f t="shared" si="288"/>
        <v/>
      </c>
      <c r="H354" s="111" t="str">
        <f t="shared" si="289"/>
        <v/>
      </c>
      <c r="I354" s="50"/>
      <c r="J354" s="111">
        <f t="shared" si="290"/>
        <v>0</v>
      </c>
      <c r="K354" s="113"/>
      <c r="L354" s="169" t="str">
        <f t="shared" ref="L354:L355" si="293">IF(A354=0,"",IF(AND(D354="",E354="",F354="",G354="",H354=""),"",CONCATENATE(TEXT(D354,0),IF(E354="","",CONCATENATE(".",TEXT(E354,0))),IF(F354="","",CONCATENATE(".",TEXT(F354,0))),IF(G354="","",CONCATENATE(".",TEXT(G354,0))),IF(H354="","",CONCATENATE(".",TEXT(H354,0))),IF(I354="","",CONCATENATE(".",TEXT(I354,0))))))</f>
        <v/>
      </c>
      <c r="M354" s="306" t="s">
        <v>135</v>
      </c>
      <c r="N354" s="128"/>
      <c r="O354" s="129"/>
      <c r="P354" s="130"/>
      <c r="Q354" s="194"/>
      <c r="R354" s="194"/>
      <c r="S354" s="194"/>
      <c r="T354" s="195"/>
      <c r="U354" s="132"/>
      <c r="V354" s="131">
        <f>SUM(U355:U355)</f>
        <v>9.85</v>
      </c>
      <c r="W354" s="158"/>
      <c r="X354" s="64"/>
      <c r="Y354" s="231"/>
      <c r="Z354" s="155"/>
      <c r="AA354" s="155"/>
      <c r="AB354" s="155"/>
      <c r="AC354" s="155"/>
      <c r="AD354" s="155"/>
      <c r="AE354" s="155"/>
      <c r="AF354" s="155"/>
    </row>
    <row r="355" spans="1:32">
      <c r="A355" s="115"/>
      <c r="B355" s="110" t="str">
        <f t="shared" si="283"/>
        <v/>
      </c>
      <c r="C355" s="111">
        <f t="shared" si="284"/>
        <v>3</v>
      </c>
      <c r="D355" s="112">
        <f t="shared" si="285"/>
        <v>1</v>
      </c>
      <c r="E355" s="112">
        <f t="shared" si="286"/>
        <v>7</v>
      </c>
      <c r="F355" s="112">
        <f t="shared" si="287"/>
        <v>3</v>
      </c>
      <c r="G355" s="111" t="str">
        <f t="shared" si="288"/>
        <v/>
      </c>
      <c r="H355" s="111" t="str">
        <f t="shared" si="289"/>
        <v/>
      </c>
      <c r="I355" s="50"/>
      <c r="J355" s="111">
        <f t="shared" si="290"/>
        <v>0</v>
      </c>
      <c r="K355" s="113"/>
      <c r="L355" s="169" t="str">
        <f t="shared" si="293"/>
        <v/>
      </c>
      <c r="M355" s="307" t="s">
        <v>238</v>
      </c>
      <c r="N355" s="128"/>
      <c r="O355" s="129">
        <v>1</v>
      </c>
      <c r="P355" s="130"/>
      <c r="Q355" s="194"/>
      <c r="R355" s="194"/>
      <c r="S355" s="194"/>
      <c r="T355" s="195">
        <v>9.85</v>
      </c>
      <c r="U355" s="132">
        <f t="shared" ref="U355" si="294">PRODUCT(O355:T355)</f>
        <v>9.85</v>
      </c>
      <c r="V355" s="131"/>
      <c r="W355" s="158"/>
      <c r="X355" s="64"/>
      <c r="Y355" s="231"/>
      <c r="Z355" s="155"/>
      <c r="AA355" s="155"/>
      <c r="AB355" s="155"/>
      <c r="AC355" s="155"/>
      <c r="AD355" s="155"/>
      <c r="AE355" s="155"/>
      <c r="AF355" s="155"/>
    </row>
    <row r="356" spans="1:32">
      <c r="A356" s="115"/>
      <c r="B356" s="110" t="str">
        <f t="shared" si="283"/>
        <v/>
      </c>
      <c r="C356" s="111">
        <f t="shared" si="284"/>
        <v>3</v>
      </c>
      <c r="D356" s="112">
        <f t="shared" si="285"/>
        <v>1</v>
      </c>
      <c r="E356" s="112">
        <f t="shared" si="286"/>
        <v>7</v>
      </c>
      <c r="F356" s="112">
        <f t="shared" si="287"/>
        <v>3</v>
      </c>
      <c r="G356" s="111" t="str">
        <f t="shared" si="288"/>
        <v/>
      </c>
      <c r="H356" s="111" t="str">
        <f t="shared" si="289"/>
        <v/>
      </c>
      <c r="I356" s="50"/>
      <c r="J356" s="111">
        <f t="shared" si="290"/>
        <v>0</v>
      </c>
      <c r="K356" s="113"/>
      <c r="L356" s="169" t="str">
        <f t="shared" si="267"/>
        <v/>
      </c>
      <c r="M356" s="306" t="s">
        <v>130</v>
      </c>
      <c r="N356" s="128"/>
      <c r="O356" s="129"/>
      <c r="P356" s="130"/>
      <c r="Q356" s="194"/>
      <c r="R356" s="194"/>
      <c r="S356" s="194"/>
      <c r="T356" s="195"/>
      <c r="U356" s="132"/>
      <c r="V356" s="131">
        <f>SUM(U357:U357)</f>
        <v>6</v>
      </c>
      <c r="W356" s="158"/>
      <c r="X356" s="64"/>
      <c r="Y356" s="231"/>
      <c r="Z356" s="155"/>
      <c r="AA356" s="155"/>
      <c r="AB356" s="155"/>
      <c r="AC356" s="155"/>
      <c r="AD356" s="155"/>
      <c r="AE356" s="155"/>
      <c r="AF356" s="155"/>
    </row>
    <row r="357" spans="1:32">
      <c r="A357" s="115"/>
      <c r="B357" s="110" t="str">
        <f t="shared" si="283"/>
        <v/>
      </c>
      <c r="C357" s="111">
        <f t="shared" si="284"/>
        <v>3</v>
      </c>
      <c r="D357" s="112">
        <f t="shared" si="285"/>
        <v>1</v>
      </c>
      <c r="E357" s="112">
        <f t="shared" si="286"/>
        <v>7</v>
      </c>
      <c r="F357" s="112">
        <f t="shared" si="287"/>
        <v>3</v>
      </c>
      <c r="G357" s="111" t="str">
        <f t="shared" si="288"/>
        <v/>
      </c>
      <c r="H357" s="111" t="str">
        <f t="shared" si="289"/>
        <v/>
      </c>
      <c r="I357" s="50"/>
      <c r="J357" s="111">
        <f t="shared" si="290"/>
        <v>0</v>
      </c>
      <c r="K357" s="113"/>
      <c r="L357" s="169" t="str">
        <f t="shared" si="267"/>
        <v/>
      </c>
      <c r="M357" s="307" t="s">
        <v>239</v>
      </c>
      <c r="N357" s="128"/>
      <c r="O357" s="129">
        <v>1</v>
      </c>
      <c r="P357" s="130"/>
      <c r="Q357" s="194"/>
      <c r="R357" s="194"/>
      <c r="S357" s="194"/>
      <c r="T357" s="195">
        <v>6</v>
      </c>
      <c r="U357" s="132">
        <f t="shared" ref="U357" si="295">PRODUCT(O357:T357)</f>
        <v>6</v>
      </c>
      <c r="V357" s="131"/>
      <c r="W357" s="158"/>
      <c r="X357" s="64"/>
      <c r="Y357" s="231"/>
      <c r="Z357" s="155"/>
      <c r="AA357" s="155"/>
      <c r="AB357" s="155"/>
      <c r="AC357" s="155"/>
      <c r="AD357" s="155"/>
      <c r="AE357" s="155"/>
      <c r="AF357" s="155"/>
    </row>
    <row r="358" spans="1:32">
      <c r="A358" s="115"/>
      <c r="B358" s="110" t="str">
        <f t="shared" si="283"/>
        <v/>
      </c>
      <c r="C358" s="111">
        <f t="shared" si="284"/>
        <v>3</v>
      </c>
      <c r="D358" s="112">
        <f t="shared" si="285"/>
        <v>1</v>
      </c>
      <c r="E358" s="112">
        <f t="shared" si="286"/>
        <v>7</v>
      </c>
      <c r="F358" s="112">
        <f t="shared" si="287"/>
        <v>3</v>
      </c>
      <c r="G358" s="111" t="str">
        <f t="shared" si="288"/>
        <v/>
      </c>
      <c r="H358" s="111" t="str">
        <f t="shared" si="289"/>
        <v/>
      </c>
      <c r="I358" s="50"/>
      <c r="J358" s="111">
        <f t="shared" si="290"/>
        <v>0</v>
      </c>
      <c r="K358" s="113"/>
      <c r="L358" s="169" t="str">
        <f t="shared" ref="L358:L359" si="296">IF(A358=0,"",IF(AND(D358="",E358="",F358="",G358="",H358=""),"",CONCATENATE(TEXT(D358,0),IF(E358="","",CONCATENATE(".",TEXT(E358,0))),IF(F358="","",CONCATENATE(".",TEXT(F358,0))),IF(G358="","",CONCATENATE(".",TEXT(G358,0))),IF(H358="","",CONCATENATE(".",TEXT(H358,0))),IF(I358="","",CONCATENATE(".",TEXT(I358,0))))))</f>
        <v/>
      </c>
      <c r="M358" s="306" t="s">
        <v>149</v>
      </c>
      <c r="N358" s="128"/>
      <c r="O358" s="129"/>
      <c r="P358" s="130"/>
      <c r="Q358" s="194"/>
      <c r="R358" s="194"/>
      <c r="S358" s="194"/>
      <c r="T358" s="195"/>
      <c r="U358" s="132"/>
      <c r="V358" s="131">
        <f>SUM(U359:U359)</f>
        <v>19.41</v>
      </c>
      <c r="W358" s="158"/>
      <c r="X358" s="64"/>
      <c r="Y358" s="231"/>
      <c r="Z358" s="155"/>
      <c r="AA358" s="155"/>
      <c r="AB358" s="155"/>
      <c r="AC358" s="155"/>
      <c r="AD358" s="155"/>
      <c r="AE358" s="155"/>
      <c r="AF358" s="155"/>
    </row>
    <row r="359" spans="1:32">
      <c r="A359" s="115"/>
      <c r="B359" s="110" t="str">
        <f t="shared" si="283"/>
        <v/>
      </c>
      <c r="C359" s="111">
        <f t="shared" si="284"/>
        <v>3</v>
      </c>
      <c r="D359" s="112">
        <f t="shared" si="285"/>
        <v>1</v>
      </c>
      <c r="E359" s="112">
        <f t="shared" si="286"/>
        <v>7</v>
      </c>
      <c r="F359" s="112">
        <f t="shared" si="287"/>
        <v>3</v>
      </c>
      <c r="G359" s="111" t="str">
        <f t="shared" si="288"/>
        <v/>
      </c>
      <c r="H359" s="111" t="str">
        <f t="shared" si="289"/>
        <v/>
      </c>
      <c r="I359" s="50"/>
      <c r="J359" s="111">
        <f t="shared" si="290"/>
        <v>0</v>
      </c>
      <c r="K359" s="113"/>
      <c r="L359" s="169" t="str">
        <f t="shared" si="296"/>
        <v/>
      </c>
      <c r="M359" s="307" t="s">
        <v>240</v>
      </c>
      <c r="N359" s="128"/>
      <c r="O359" s="129">
        <v>1</v>
      </c>
      <c r="P359" s="130"/>
      <c r="Q359" s="194"/>
      <c r="R359" s="194"/>
      <c r="S359" s="194"/>
      <c r="T359" s="195">
        <v>19.41</v>
      </c>
      <c r="U359" s="132">
        <f t="shared" ref="U359" si="297">PRODUCT(O359:T359)</f>
        <v>19.41</v>
      </c>
      <c r="V359" s="131"/>
      <c r="W359" s="158"/>
      <c r="X359" s="64"/>
      <c r="Y359" s="231"/>
      <c r="Z359" s="155"/>
      <c r="AA359" s="155"/>
      <c r="AB359" s="155"/>
      <c r="AC359" s="155"/>
      <c r="AD359" s="155"/>
      <c r="AE359" s="155"/>
      <c r="AF359" s="155"/>
    </row>
    <row r="360" spans="1:32">
      <c r="A360" s="115"/>
      <c r="B360" s="110" t="str">
        <f t="shared" si="283"/>
        <v/>
      </c>
      <c r="C360" s="111">
        <f t="shared" si="284"/>
        <v>3</v>
      </c>
      <c r="D360" s="112">
        <f t="shared" si="285"/>
        <v>1</v>
      </c>
      <c r="E360" s="112">
        <f t="shared" si="286"/>
        <v>7</v>
      </c>
      <c r="F360" s="112">
        <f t="shared" si="287"/>
        <v>3</v>
      </c>
      <c r="G360" s="111" t="str">
        <f t="shared" si="288"/>
        <v/>
      </c>
      <c r="H360" s="111" t="str">
        <f t="shared" si="289"/>
        <v/>
      </c>
      <c r="I360" s="50"/>
      <c r="J360" s="111">
        <f t="shared" si="290"/>
        <v>0</v>
      </c>
      <c r="K360" s="113"/>
      <c r="L360" s="169" t="str">
        <f t="shared" si="267"/>
        <v/>
      </c>
      <c r="M360" s="307" t="s">
        <v>28</v>
      </c>
      <c r="N360" s="128"/>
      <c r="O360" s="129"/>
      <c r="P360" s="130"/>
      <c r="Q360" s="194"/>
      <c r="R360" s="194"/>
      <c r="S360" s="194"/>
      <c r="T360" s="195"/>
      <c r="U360" s="132"/>
      <c r="V360" s="131"/>
      <c r="W360" s="133"/>
      <c r="X360" s="64"/>
      <c r="Y360" s="231"/>
    </row>
    <row r="361" spans="1:32" ht="123.75">
      <c r="A361" s="115">
        <v>3</v>
      </c>
      <c r="B361" s="110" t="str">
        <f t="shared" si="283"/>
        <v/>
      </c>
      <c r="C361" s="111">
        <f t="shared" si="284"/>
        <v>3</v>
      </c>
      <c r="D361" s="112">
        <f t="shared" si="285"/>
        <v>1</v>
      </c>
      <c r="E361" s="112">
        <f t="shared" si="286"/>
        <v>7</v>
      </c>
      <c r="F361" s="112">
        <f t="shared" si="287"/>
        <v>4</v>
      </c>
      <c r="G361" s="111" t="str">
        <f t="shared" si="288"/>
        <v/>
      </c>
      <c r="H361" s="111" t="str">
        <f t="shared" si="289"/>
        <v/>
      </c>
      <c r="I361" s="50"/>
      <c r="J361" s="111" t="str">
        <f t="shared" si="290"/>
        <v/>
      </c>
      <c r="K361" s="113"/>
      <c r="L361" s="169" t="str">
        <f t="shared" ref="L361:L365" si="298">IF(A361=0,"",IF(AND(D361="",E361="",F361="",G361="",H361=""),"",CONCATENATE(TEXT(D361,0),IF(E361="","",CONCATENATE(".",TEXT(E361,0))),IF(F361="","",CONCATENATE(".",TEXT(F361,0))),IF(G361="","",CONCATENATE(".",TEXT(G361,0))),IF(H361="","",CONCATENATE(".",TEXT(H361,0))),IF(I361="","",CONCATENATE(".",TEXT(I361,0))))))</f>
        <v>1.7.4</v>
      </c>
      <c r="M361" s="305" t="s">
        <v>241</v>
      </c>
      <c r="N361" s="128" t="s">
        <v>4</v>
      </c>
      <c r="O361" s="129"/>
      <c r="P361" s="130"/>
      <c r="Q361" s="194"/>
      <c r="R361" s="194"/>
      <c r="S361" s="194"/>
      <c r="T361" s="195"/>
      <c r="U361" s="150" t="s">
        <v>22</v>
      </c>
      <c r="V361" s="131"/>
      <c r="W361" s="146">
        <f>ROUNDUP(W362,1)</f>
        <v>6.8</v>
      </c>
      <c r="X361" s="64"/>
      <c r="Y361" s="231"/>
    </row>
    <row r="362" spans="1:32">
      <c r="A362" s="115"/>
      <c r="B362" s="110" t="str">
        <f t="shared" si="283"/>
        <v/>
      </c>
      <c r="C362" s="111">
        <f t="shared" si="284"/>
        <v>3</v>
      </c>
      <c r="D362" s="112">
        <f t="shared" si="285"/>
        <v>1</v>
      </c>
      <c r="E362" s="112">
        <f t="shared" si="286"/>
        <v>7</v>
      </c>
      <c r="F362" s="112">
        <f t="shared" si="287"/>
        <v>4</v>
      </c>
      <c r="G362" s="111" t="str">
        <f t="shared" si="288"/>
        <v/>
      </c>
      <c r="H362" s="111" t="str">
        <f t="shared" si="289"/>
        <v/>
      </c>
      <c r="I362" s="50"/>
      <c r="J362" s="111">
        <f t="shared" si="290"/>
        <v>0</v>
      </c>
      <c r="K362" s="113"/>
      <c r="L362" s="169" t="str">
        <f t="shared" si="298"/>
        <v/>
      </c>
      <c r="M362" s="305" t="s">
        <v>28</v>
      </c>
      <c r="N362" s="128"/>
      <c r="O362" s="139"/>
      <c r="P362" s="140"/>
      <c r="Q362" s="196"/>
      <c r="R362" s="196"/>
      <c r="S362" s="196"/>
      <c r="T362" s="197"/>
      <c r="U362" s="151" t="s">
        <v>116</v>
      </c>
      <c r="V362" s="152"/>
      <c r="W362" s="153">
        <f>SUM(V363:V364)</f>
        <v>6.8</v>
      </c>
      <c r="X362" s="147"/>
      <c r="Y362" s="231"/>
    </row>
    <row r="363" spans="1:32">
      <c r="A363" s="115"/>
      <c r="B363" s="110" t="str">
        <f t="shared" si="283"/>
        <v/>
      </c>
      <c r="C363" s="111">
        <f t="shared" si="284"/>
        <v>3</v>
      </c>
      <c r="D363" s="112">
        <f t="shared" si="285"/>
        <v>1</v>
      </c>
      <c r="E363" s="112">
        <f t="shared" si="286"/>
        <v>7</v>
      </c>
      <c r="F363" s="112">
        <f t="shared" si="287"/>
        <v>4</v>
      </c>
      <c r="G363" s="111" t="str">
        <f t="shared" si="288"/>
        <v/>
      </c>
      <c r="H363" s="111" t="str">
        <f t="shared" si="289"/>
        <v/>
      </c>
      <c r="I363" s="50"/>
      <c r="J363" s="111">
        <f t="shared" si="290"/>
        <v>0</v>
      </c>
      <c r="K363" s="113"/>
      <c r="L363" s="169" t="str">
        <f t="shared" si="298"/>
        <v/>
      </c>
      <c r="M363" s="306" t="s">
        <v>130</v>
      </c>
      <c r="N363" s="128"/>
      <c r="O363" s="129"/>
      <c r="P363" s="130"/>
      <c r="Q363" s="194"/>
      <c r="R363" s="194"/>
      <c r="S363" s="194"/>
      <c r="T363" s="195"/>
      <c r="U363" s="132"/>
      <c r="V363" s="131">
        <f>SUM(U364:U364)</f>
        <v>6.8</v>
      </c>
      <c r="W363" s="158"/>
      <c r="X363" s="64"/>
      <c r="Y363" s="231"/>
      <c r="Z363" s="155"/>
      <c r="AA363" s="155"/>
      <c r="AB363" s="155"/>
      <c r="AC363" s="155"/>
      <c r="AD363" s="155"/>
      <c r="AE363" s="155"/>
      <c r="AF363" s="155"/>
    </row>
    <row r="364" spans="1:32">
      <c r="A364" s="115"/>
      <c r="B364" s="110" t="str">
        <f t="shared" si="283"/>
        <v/>
      </c>
      <c r="C364" s="111">
        <f t="shared" si="284"/>
        <v>3</v>
      </c>
      <c r="D364" s="112">
        <f t="shared" si="285"/>
        <v>1</v>
      </c>
      <c r="E364" s="112">
        <f t="shared" si="286"/>
        <v>7</v>
      </c>
      <c r="F364" s="112">
        <f t="shared" si="287"/>
        <v>4</v>
      </c>
      <c r="G364" s="111" t="str">
        <f t="shared" si="288"/>
        <v/>
      </c>
      <c r="H364" s="111" t="str">
        <f t="shared" si="289"/>
        <v/>
      </c>
      <c r="I364" s="50"/>
      <c r="J364" s="111">
        <f t="shared" si="290"/>
        <v>0</v>
      </c>
      <c r="K364" s="113"/>
      <c r="L364" s="169" t="str">
        <f t="shared" si="298"/>
        <v/>
      </c>
      <c r="M364" s="307" t="s">
        <v>242</v>
      </c>
      <c r="N364" s="128"/>
      <c r="O364" s="129">
        <v>1</v>
      </c>
      <c r="P364" s="130"/>
      <c r="Q364" s="194"/>
      <c r="R364" s="194"/>
      <c r="S364" s="194"/>
      <c r="T364" s="195">
        <v>6.8</v>
      </c>
      <c r="U364" s="132">
        <f t="shared" ref="U364" si="299">PRODUCT(O364:T364)</f>
        <v>6.8</v>
      </c>
      <c r="V364" s="131"/>
      <c r="W364" s="158"/>
      <c r="X364" s="64"/>
      <c r="Y364" s="231"/>
      <c r="Z364" s="155"/>
      <c r="AA364" s="155"/>
      <c r="AB364" s="155"/>
      <c r="AC364" s="155"/>
      <c r="AD364" s="155"/>
      <c r="AE364" s="155"/>
      <c r="AF364" s="155"/>
    </row>
    <row r="365" spans="1:32">
      <c r="A365" s="115"/>
      <c r="B365" s="110" t="str">
        <f t="shared" si="283"/>
        <v/>
      </c>
      <c r="C365" s="111">
        <f t="shared" si="284"/>
        <v>3</v>
      </c>
      <c r="D365" s="112">
        <f t="shared" si="285"/>
        <v>1</v>
      </c>
      <c r="E365" s="112">
        <f t="shared" si="286"/>
        <v>7</v>
      </c>
      <c r="F365" s="112">
        <f t="shared" si="287"/>
        <v>4</v>
      </c>
      <c r="G365" s="111" t="str">
        <f t="shared" si="288"/>
        <v/>
      </c>
      <c r="H365" s="111" t="str">
        <f t="shared" si="289"/>
        <v/>
      </c>
      <c r="I365" s="50"/>
      <c r="J365" s="111">
        <f t="shared" si="290"/>
        <v>0</v>
      </c>
      <c r="K365" s="113"/>
      <c r="L365" s="169" t="str">
        <f t="shared" si="298"/>
        <v/>
      </c>
      <c r="M365" s="307" t="s">
        <v>28</v>
      </c>
      <c r="N365" s="128"/>
      <c r="O365" s="129"/>
      <c r="P365" s="130"/>
      <c r="Q365" s="194"/>
      <c r="R365" s="194"/>
      <c r="S365" s="194"/>
      <c r="T365" s="195"/>
      <c r="U365" s="132"/>
      <c r="V365" s="131"/>
      <c r="W365" s="133"/>
      <c r="X365" s="64"/>
      <c r="Y365" s="231"/>
      <c r="Z365" s="1"/>
    </row>
    <row r="366" spans="1:32" ht="101.25">
      <c r="A366" s="115">
        <v>3</v>
      </c>
      <c r="B366" s="110" t="str">
        <f t="shared" si="283"/>
        <v/>
      </c>
      <c r="C366" s="111">
        <f t="shared" si="284"/>
        <v>3</v>
      </c>
      <c r="D366" s="112">
        <f t="shared" si="285"/>
        <v>1</v>
      </c>
      <c r="E366" s="112">
        <f t="shared" si="286"/>
        <v>7</v>
      </c>
      <c r="F366" s="112">
        <f t="shared" si="287"/>
        <v>5</v>
      </c>
      <c r="G366" s="111" t="str">
        <f t="shared" si="288"/>
        <v/>
      </c>
      <c r="H366" s="111" t="str">
        <f t="shared" si="289"/>
        <v/>
      </c>
      <c r="I366" s="50"/>
      <c r="J366" s="111" t="str">
        <f t="shared" si="290"/>
        <v/>
      </c>
      <c r="K366" s="113"/>
      <c r="L366" s="169" t="str">
        <f t="shared" ref="L366:L367" si="300">IF(A366=0,"",IF(AND(D366="",E366="",F366="",G366="",H366=""),"",CONCATENATE(TEXT(D366,0),IF(E366="","",CONCATENATE(".",TEXT(E366,0))),IF(F366="","",CONCATENATE(".",TEXT(F366,0))),IF(G366="","",CONCATENATE(".",TEXT(G366,0))),IF(H366="","",CONCATENATE(".",TEXT(H366,0))),IF(I366="","",CONCATENATE(".",TEXT(I366,0))))))</f>
        <v>1.7.5</v>
      </c>
      <c r="M366" s="305" t="s">
        <v>243</v>
      </c>
      <c r="N366" s="164"/>
      <c r="O366" s="129"/>
      <c r="P366" s="130"/>
      <c r="Q366" s="194"/>
      <c r="R366" s="194"/>
      <c r="S366" s="194"/>
      <c r="T366" s="195"/>
      <c r="U366" s="150"/>
      <c r="V366" s="131"/>
      <c r="W366" s="178"/>
      <c r="X366" s="64"/>
      <c r="Y366" s="231"/>
      <c r="Z366" s="1"/>
    </row>
    <row r="367" spans="1:32">
      <c r="A367" s="115"/>
      <c r="B367" s="110" t="str">
        <f t="shared" si="283"/>
        <v/>
      </c>
      <c r="C367" s="111">
        <f t="shared" si="284"/>
        <v>3</v>
      </c>
      <c r="D367" s="112">
        <f t="shared" si="285"/>
        <v>1</v>
      </c>
      <c r="E367" s="112">
        <f t="shared" si="286"/>
        <v>7</v>
      </c>
      <c r="F367" s="112">
        <f t="shared" si="287"/>
        <v>5</v>
      </c>
      <c r="G367" s="111" t="str">
        <f t="shared" si="288"/>
        <v/>
      </c>
      <c r="H367" s="111" t="str">
        <f t="shared" si="289"/>
        <v/>
      </c>
      <c r="I367" s="50"/>
      <c r="J367" s="111">
        <f t="shared" si="290"/>
        <v>0</v>
      </c>
      <c r="K367" s="113"/>
      <c r="L367" s="169" t="str">
        <f t="shared" si="300"/>
        <v/>
      </c>
      <c r="M367" s="307" t="s">
        <v>28</v>
      </c>
      <c r="N367" s="128"/>
      <c r="O367" s="129"/>
      <c r="P367" s="130"/>
      <c r="Q367" s="194"/>
      <c r="R367" s="194"/>
      <c r="S367" s="194"/>
      <c r="T367" s="195"/>
      <c r="U367" s="132"/>
      <c r="V367" s="131"/>
      <c r="W367" s="133"/>
      <c r="X367" s="64"/>
      <c r="Y367" s="231"/>
    </row>
    <row r="368" spans="1:32" ht="22.5">
      <c r="A368" s="115">
        <v>4</v>
      </c>
      <c r="B368" s="110" t="str">
        <f t="shared" si="283"/>
        <v/>
      </c>
      <c r="C368" s="111">
        <f t="shared" si="284"/>
        <v>4</v>
      </c>
      <c r="D368" s="112">
        <f t="shared" si="285"/>
        <v>1</v>
      </c>
      <c r="E368" s="112">
        <f t="shared" si="286"/>
        <v>7</v>
      </c>
      <c r="F368" s="112">
        <f t="shared" si="287"/>
        <v>5</v>
      </c>
      <c r="G368" s="111">
        <f t="shared" si="288"/>
        <v>1</v>
      </c>
      <c r="H368" s="111" t="str">
        <f t="shared" si="289"/>
        <v/>
      </c>
      <c r="I368" s="50"/>
      <c r="J368" s="111" t="str">
        <f t="shared" si="290"/>
        <v/>
      </c>
      <c r="K368" s="113"/>
      <c r="L368" s="169" t="str">
        <f t="shared" ref="L368:L375" si="301">IF(A368=0,"",IF(AND(D368="",E368="",F368="",G368="",H368=""),"",CONCATENATE(TEXT(D368,0),IF(E368="","",CONCATENATE(".",TEXT(E368,0))),IF(F368="","",CONCATENATE(".",TEXT(F368,0))),IF(G368="","",CONCATENATE(".",TEXT(G368,0))),IF(H368="","",CONCATENATE(".",TEXT(H368,0))),IF(I368="","",CONCATENATE(".",TEXT(I368,0))))))</f>
        <v>1.7.5.1</v>
      </c>
      <c r="M368" s="305" t="s">
        <v>244</v>
      </c>
      <c r="N368" s="164" t="s">
        <v>16</v>
      </c>
      <c r="O368" s="129"/>
      <c r="P368" s="130"/>
      <c r="Q368" s="194"/>
      <c r="R368" s="194"/>
      <c r="S368" s="194"/>
      <c r="T368" s="195"/>
      <c r="U368" s="150" t="s">
        <v>22</v>
      </c>
      <c r="V368" s="131"/>
      <c r="W368" s="178">
        <f>_xlfn.CEILING.MATH(W369,0.5)</f>
        <v>22</v>
      </c>
      <c r="X368" s="64"/>
      <c r="Y368" s="231"/>
      <c r="Z368" s="1"/>
    </row>
    <row r="369" spans="1:32">
      <c r="A369" s="115"/>
      <c r="B369" s="110" t="str">
        <f t="shared" si="283"/>
        <v/>
      </c>
      <c r="C369" s="111">
        <f t="shared" si="284"/>
        <v>4</v>
      </c>
      <c r="D369" s="112">
        <f t="shared" si="285"/>
        <v>1</v>
      </c>
      <c r="E369" s="112">
        <f t="shared" si="286"/>
        <v>7</v>
      </c>
      <c r="F369" s="112">
        <f t="shared" si="287"/>
        <v>5</v>
      </c>
      <c r="G369" s="111">
        <f t="shared" si="288"/>
        <v>1</v>
      </c>
      <c r="H369" s="111" t="str">
        <f t="shared" si="289"/>
        <v/>
      </c>
      <c r="I369" s="50"/>
      <c r="J369" s="111">
        <f t="shared" si="290"/>
        <v>0</v>
      </c>
      <c r="K369" s="113"/>
      <c r="L369" s="169" t="str">
        <f t="shared" si="301"/>
        <v/>
      </c>
      <c r="M369" s="305" t="s">
        <v>28</v>
      </c>
      <c r="N369" s="128"/>
      <c r="O369" s="139"/>
      <c r="P369" s="140"/>
      <c r="Q369" s="196"/>
      <c r="R369" s="196"/>
      <c r="S369" s="196"/>
      <c r="T369" s="197"/>
      <c r="U369" s="151" t="s">
        <v>116</v>
      </c>
      <c r="V369" s="152"/>
      <c r="W369" s="153">
        <f>SUM(V370:V374)</f>
        <v>21.650000000000002</v>
      </c>
      <c r="X369" s="147"/>
      <c r="Y369" s="231"/>
    </row>
    <row r="370" spans="1:32">
      <c r="A370" s="115"/>
      <c r="B370" s="110" t="str">
        <f t="shared" si="283"/>
        <v/>
      </c>
      <c r="C370" s="111">
        <f t="shared" si="284"/>
        <v>4</v>
      </c>
      <c r="D370" s="112">
        <f t="shared" si="285"/>
        <v>1</v>
      </c>
      <c r="E370" s="112">
        <f t="shared" si="286"/>
        <v>7</v>
      </c>
      <c r="F370" s="112">
        <f t="shared" si="287"/>
        <v>5</v>
      </c>
      <c r="G370" s="111">
        <f t="shared" si="288"/>
        <v>1</v>
      </c>
      <c r="H370" s="111" t="str">
        <f t="shared" si="289"/>
        <v/>
      </c>
      <c r="I370" s="50"/>
      <c r="J370" s="111">
        <f t="shared" si="290"/>
        <v>0</v>
      </c>
      <c r="K370" s="113"/>
      <c r="L370" s="169" t="str">
        <f t="shared" si="301"/>
        <v/>
      </c>
      <c r="M370" s="306" t="s">
        <v>135</v>
      </c>
      <c r="N370" s="128"/>
      <c r="O370" s="129"/>
      <c r="P370" s="130"/>
      <c r="Q370" s="194"/>
      <c r="R370" s="194"/>
      <c r="S370" s="194"/>
      <c r="T370" s="195"/>
      <c r="U370" s="132"/>
      <c r="V370" s="131">
        <f>SUM(U371:U371)</f>
        <v>1.05</v>
      </c>
      <c r="W370" s="158"/>
      <c r="X370" s="64"/>
      <c r="Y370" s="231"/>
      <c r="Z370" s="155"/>
      <c r="AA370" s="155"/>
      <c r="AB370" s="155"/>
      <c r="AC370" s="155"/>
      <c r="AD370" s="155"/>
      <c r="AE370" s="155"/>
      <c r="AF370" s="155"/>
    </row>
    <row r="371" spans="1:32">
      <c r="A371" s="115"/>
      <c r="B371" s="110" t="str">
        <f t="shared" si="283"/>
        <v/>
      </c>
      <c r="C371" s="111">
        <f t="shared" si="284"/>
        <v>4</v>
      </c>
      <c r="D371" s="112">
        <f t="shared" si="285"/>
        <v>1</v>
      </c>
      <c r="E371" s="112">
        <f t="shared" si="286"/>
        <v>7</v>
      </c>
      <c r="F371" s="112">
        <f t="shared" si="287"/>
        <v>5</v>
      </c>
      <c r="G371" s="111">
        <f t="shared" si="288"/>
        <v>1</v>
      </c>
      <c r="H371" s="111" t="str">
        <f t="shared" si="289"/>
        <v/>
      </c>
      <c r="I371" s="50"/>
      <c r="J371" s="111">
        <f t="shared" si="290"/>
        <v>0</v>
      </c>
      <c r="K371" s="113"/>
      <c r="L371" s="169" t="str">
        <f t="shared" si="301"/>
        <v/>
      </c>
      <c r="M371" s="307" t="s">
        <v>234</v>
      </c>
      <c r="N371" s="128"/>
      <c r="O371" s="129">
        <v>1</v>
      </c>
      <c r="P371" s="130"/>
      <c r="Q371" s="194">
        <v>1.05</v>
      </c>
      <c r="R371" s="194"/>
      <c r="S371" s="194"/>
      <c r="T371" s="195"/>
      <c r="U371" s="132">
        <f t="shared" ref="U371" si="302">PRODUCT(O371:T371)</f>
        <v>1.05</v>
      </c>
      <c r="V371" s="131"/>
      <c r="W371" s="158"/>
      <c r="X371" s="64"/>
      <c r="Y371" s="231"/>
      <c r="Z371" s="155"/>
      <c r="AA371" s="155"/>
      <c r="AB371" s="155"/>
      <c r="AC371" s="155"/>
      <c r="AD371" s="155"/>
      <c r="AE371" s="155"/>
      <c r="AF371" s="155"/>
    </row>
    <row r="372" spans="1:32">
      <c r="A372" s="115"/>
      <c r="B372" s="110" t="str">
        <f t="shared" si="283"/>
        <v/>
      </c>
      <c r="C372" s="111">
        <f t="shared" si="284"/>
        <v>4</v>
      </c>
      <c r="D372" s="112">
        <f t="shared" si="285"/>
        <v>1</v>
      </c>
      <c r="E372" s="112">
        <f t="shared" si="286"/>
        <v>7</v>
      </c>
      <c r="F372" s="112">
        <f t="shared" si="287"/>
        <v>5</v>
      </c>
      <c r="G372" s="111">
        <f t="shared" si="288"/>
        <v>1</v>
      </c>
      <c r="H372" s="111" t="str">
        <f t="shared" si="289"/>
        <v/>
      </c>
      <c r="I372" s="50"/>
      <c r="J372" s="111">
        <f t="shared" si="290"/>
        <v>0</v>
      </c>
      <c r="K372" s="113"/>
      <c r="L372" s="169" t="str">
        <f t="shared" si="301"/>
        <v/>
      </c>
      <c r="M372" s="306" t="s">
        <v>209</v>
      </c>
      <c r="N372" s="128"/>
      <c r="O372" s="129"/>
      <c r="P372" s="130"/>
      <c r="Q372" s="194"/>
      <c r="R372" s="194"/>
      <c r="S372" s="194"/>
      <c r="T372" s="195"/>
      <c r="U372" s="132"/>
      <c r="V372" s="131">
        <f>SUM(U373:U374)</f>
        <v>20.6</v>
      </c>
      <c r="W372" s="158"/>
      <c r="X372" s="64"/>
      <c r="Y372" s="231"/>
      <c r="Z372" s="155"/>
      <c r="AA372" s="155"/>
      <c r="AB372" s="155"/>
      <c r="AC372" s="155"/>
      <c r="AD372" s="155"/>
      <c r="AE372" s="155"/>
      <c r="AF372" s="155"/>
    </row>
    <row r="373" spans="1:32">
      <c r="A373" s="115"/>
      <c r="B373" s="110" t="str">
        <f t="shared" si="283"/>
        <v/>
      </c>
      <c r="C373" s="111">
        <f t="shared" si="284"/>
        <v>4</v>
      </c>
      <c r="D373" s="112">
        <f t="shared" si="285"/>
        <v>1</v>
      </c>
      <c r="E373" s="112">
        <f t="shared" si="286"/>
        <v>7</v>
      </c>
      <c r="F373" s="112">
        <f t="shared" si="287"/>
        <v>5</v>
      </c>
      <c r="G373" s="111">
        <f t="shared" si="288"/>
        <v>1</v>
      </c>
      <c r="H373" s="111" t="str">
        <f t="shared" si="289"/>
        <v/>
      </c>
      <c r="I373" s="50"/>
      <c r="J373" s="111">
        <f t="shared" si="290"/>
        <v>0</v>
      </c>
      <c r="K373" s="113"/>
      <c r="L373" s="169" t="str">
        <f t="shared" si="301"/>
        <v/>
      </c>
      <c r="M373" s="307" t="s">
        <v>234</v>
      </c>
      <c r="N373" s="128"/>
      <c r="O373" s="129">
        <v>13</v>
      </c>
      <c r="P373" s="130"/>
      <c r="Q373" s="194">
        <v>1.2</v>
      </c>
      <c r="R373" s="194"/>
      <c r="S373" s="194"/>
      <c r="T373" s="195"/>
      <c r="U373" s="132">
        <f t="shared" ref="U373:U374" si="303">PRODUCT(O373:T373)</f>
        <v>15.6</v>
      </c>
      <c r="V373" s="131"/>
      <c r="W373" s="158"/>
      <c r="X373" s="64"/>
      <c r="Y373" s="231"/>
      <c r="Z373" s="155"/>
      <c r="AA373" s="155"/>
      <c r="AB373" s="155"/>
      <c r="AC373" s="155"/>
      <c r="AD373" s="155"/>
      <c r="AE373" s="155"/>
      <c r="AF373" s="155"/>
    </row>
    <row r="374" spans="1:32">
      <c r="A374" s="115"/>
      <c r="B374" s="110" t="str">
        <f t="shared" si="283"/>
        <v/>
      </c>
      <c r="C374" s="111">
        <f t="shared" si="284"/>
        <v>4</v>
      </c>
      <c r="D374" s="112">
        <f t="shared" si="285"/>
        <v>1</v>
      </c>
      <c r="E374" s="112">
        <f t="shared" si="286"/>
        <v>7</v>
      </c>
      <c r="F374" s="112">
        <f t="shared" si="287"/>
        <v>5</v>
      </c>
      <c r="G374" s="111">
        <f t="shared" si="288"/>
        <v>1</v>
      </c>
      <c r="H374" s="111" t="str">
        <f t="shared" si="289"/>
        <v/>
      </c>
      <c r="I374" s="50"/>
      <c r="J374" s="111">
        <f t="shared" si="290"/>
        <v>0</v>
      </c>
      <c r="K374" s="113"/>
      <c r="L374" s="169" t="str">
        <f t="shared" si="301"/>
        <v/>
      </c>
      <c r="M374" s="307" t="s">
        <v>234</v>
      </c>
      <c r="N374" s="128"/>
      <c r="O374" s="129">
        <v>2</v>
      </c>
      <c r="P374" s="130"/>
      <c r="Q374" s="194">
        <v>2.5</v>
      </c>
      <c r="R374" s="194"/>
      <c r="S374" s="194"/>
      <c r="T374" s="195"/>
      <c r="U374" s="132">
        <f t="shared" si="303"/>
        <v>5</v>
      </c>
      <c r="V374" s="131"/>
      <c r="W374" s="158"/>
      <c r="X374" s="64"/>
      <c r="Y374" s="231"/>
      <c r="Z374" s="155"/>
      <c r="AA374" s="155"/>
      <c r="AB374" s="155"/>
      <c r="AC374" s="155"/>
      <c r="AD374" s="155"/>
      <c r="AE374" s="155"/>
      <c r="AF374" s="155"/>
    </row>
    <row r="375" spans="1:32">
      <c r="A375" s="115"/>
      <c r="B375" s="110" t="str">
        <f t="shared" si="283"/>
        <v/>
      </c>
      <c r="C375" s="111">
        <f t="shared" si="284"/>
        <v>4</v>
      </c>
      <c r="D375" s="112">
        <f t="shared" si="285"/>
        <v>1</v>
      </c>
      <c r="E375" s="112">
        <f t="shared" si="286"/>
        <v>7</v>
      </c>
      <c r="F375" s="112">
        <f t="shared" si="287"/>
        <v>5</v>
      </c>
      <c r="G375" s="111">
        <f t="shared" si="288"/>
        <v>1</v>
      </c>
      <c r="H375" s="111" t="str">
        <f t="shared" si="289"/>
        <v/>
      </c>
      <c r="I375" s="50"/>
      <c r="J375" s="111">
        <f t="shared" si="290"/>
        <v>0</v>
      </c>
      <c r="K375" s="113"/>
      <c r="L375" s="169" t="str">
        <f t="shared" si="301"/>
        <v/>
      </c>
      <c r="M375" s="307" t="s">
        <v>28</v>
      </c>
      <c r="N375" s="128"/>
      <c r="O375" s="129"/>
      <c r="P375" s="130"/>
      <c r="Q375" s="194"/>
      <c r="R375" s="194"/>
      <c r="S375" s="194"/>
      <c r="T375" s="195"/>
      <c r="U375" s="132"/>
      <c r="V375" s="131"/>
      <c r="W375" s="133"/>
      <c r="X375" s="64"/>
      <c r="Y375" s="231"/>
    </row>
    <row r="376" spans="1:32" ht="157.5">
      <c r="A376" s="115">
        <v>3</v>
      </c>
      <c r="B376" s="110" t="str">
        <f t="shared" si="283"/>
        <v/>
      </c>
      <c r="C376" s="111">
        <f t="shared" si="284"/>
        <v>3</v>
      </c>
      <c r="D376" s="112">
        <f t="shared" si="285"/>
        <v>1</v>
      </c>
      <c r="E376" s="112">
        <f t="shared" si="286"/>
        <v>7</v>
      </c>
      <c r="F376" s="112">
        <f t="shared" si="287"/>
        <v>6</v>
      </c>
      <c r="G376" s="111" t="str">
        <f t="shared" si="288"/>
        <v/>
      </c>
      <c r="H376" s="111" t="str">
        <f t="shared" si="289"/>
        <v/>
      </c>
      <c r="I376" s="50"/>
      <c r="J376" s="111" t="str">
        <f t="shared" si="290"/>
        <v/>
      </c>
      <c r="K376" s="113"/>
      <c r="L376" s="169" t="str">
        <f t="shared" ref="L376:L387" si="304">IF(A376=0,"",IF(AND(D376="",E376="",F376="",G376="",H376=""),"",CONCATENATE(TEXT(D376,0),IF(E376="","",CONCATENATE(".",TEXT(E376,0))),IF(F376="","",CONCATENATE(".",TEXT(F376,0))),IF(G376="","",CONCATENATE(".",TEXT(G376,0))),IF(H376="","",CONCATENATE(".",TEXT(H376,0))),IF(I376="","",CONCATENATE(".",TEXT(I376,0))))))</f>
        <v>1.7.6</v>
      </c>
      <c r="M376" s="305" t="s">
        <v>245</v>
      </c>
      <c r="N376" s="164" t="s">
        <v>16</v>
      </c>
      <c r="O376" s="129"/>
      <c r="P376" s="130"/>
      <c r="Q376" s="194"/>
      <c r="R376" s="194"/>
      <c r="S376" s="194"/>
      <c r="T376" s="195"/>
      <c r="U376" s="150" t="s">
        <v>22</v>
      </c>
      <c r="V376" s="131"/>
      <c r="W376" s="178">
        <f>_xlfn.CEILING.MATH(W377,0.5)</f>
        <v>60</v>
      </c>
      <c r="X376" s="64"/>
      <c r="Y376" s="231"/>
      <c r="Z376" s="1"/>
    </row>
    <row r="377" spans="1:32">
      <c r="A377" s="115"/>
      <c r="B377" s="110" t="str">
        <f t="shared" si="283"/>
        <v/>
      </c>
      <c r="C377" s="111">
        <f t="shared" si="284"/>
        <v>3</v>
      </c>
      <c r="D377" s="112">
        <f t="shared" si="285"/>
        <v>1</v>
      </c>
      <c r="E377" s="112">
        <f t="shared" si="286"/>
        <v>7</v>
      </c>
      <c r="F377" s="112">
        <f t="shared" si="287"/>
        <v>6</v>
      </c>
      <c r="G377" s="111" t="str">
        <f t="shared" si="288"/>
        <v/>
      </c>
      <c r="H377" s="111" t="str">
        <f t="shared" si="289"/>
        <v/>
      </c>
      <c r="I377" s="50"/>
      <c r="J377" s="111">
        <f t="shared" si="290"/>
        <v>0</v>
      </c>
      <c r="K377" s="113"/>
      <c r="L377" s="169" t="str">
        <f t="shared" si="304"/>
        <v/>
      </c>
      <c r="M377" s="305" t="s">
        <v>28</v>
      </c>
      <c r="N377" s="128"/>
      <c r="O377" s="139"/>
      <c r="P377" s="140"/>
      <c r="Q377" s="196"/>
      <c r="R377" s="196"/>
      <c r="S377" s="196"/>
      <c r="T377" s="197"/>
      <c r="U377" s="151" t="s">
        <v>116</v>
      </c>
      <c r="V377" s="152"/>
      <c r="W377" s="153">
        <f>SUM(V378:V386)</f>
        <v>59.7</v>
      </c>
      <c r="X377" s="147"/>
      <c r="Y377" s="231"/>
    </row>
    <row r="378" spans="1:32">
      <c r="A378" s="115"/>
      <c r="B378" s="110" t="str">
        <f t="shared" si="283"/>
        <v/>
      </c>
      <c r="C378" s="111">
        <f t="shared" si="284"/>
        <v>3</v>
      </c>
      <c r="D378" s="112">
        <f t="shared" si="285"/>
        <v>1</v>
      </c>
      <c r="E378" s="112">
        <f t="shared" si="286"/>
        <v>7</v>
      </c>
      <c r="F378" s="112">
        <f t="shared" si="287"/>
        <v>6</v>
      </c>
      <c r="G378" s="111" t="str">
        <f t="shared" si="288"/>
        <v/>
      </c>
      <c r="H378" s="111" t="str">
        <f t="shared" si="289"/>
        <v/>
      </c>
      <c r="I378" s="50"/>
      <c r="J378" s="111">
        <f t="shared" si="290"/>
        <v>0</v>
      </c>
      <c r="K378" s="113"/>
      <c r="L378" s="169" t="str">
        <f t="shared" si="304"/>
        <v/>
      </c>
      <c r="M378" s="306" t="s">
        <v>135</v>
      </c>
      <c r="N378" s="128"/>
      <c r="O378" s="129"/>
      <c r="P378" s="130"/>
      <c r="Q378" s="194"/>
      <c r="R378" s="194"/>
      <c r="S378" s="194"/>
      <c r="T378" s="195"/>
      <c r="U378" s="132"/>
      <c r="V378" s="131">
        <f>SUM(U379:U379)</f>
        <v>9.1999999999999993</v>
      </c>
      <c r="W378" s="158"/>
      <c r="X378" s="64"/>
      <c r="Y378" s="231"/>
      <c r="Z378" s="155"/>
      <c r="AA378" s="155"/>
      <c r="AB378" s="155"/>
      <c r="AC378" s="155"/>
      <c r="AD378" s="155"/>
      <c r="AE378" s="155"/>
      <c r="AF378" s="155"/>
    </row>
    <row r="379" spans="1:32">
      <c r="A379" s="115"/>
      <c r="B379" s="110" t="str">
        <f t="shared" si="283"/>
        <v/>
      </c>
      <c r="C379" s="111">
        <f t="shared" si="284"/>
        <v>3</v>
      </c>
      <c r="D379" s="112">
        <f t="shared" si="285"/>
        <v>1</v>
      </c>
      <c r="E379" s="112">
        <f t="shared" si="286"/>
        <v>7</v>
      </c>
      <c r="F379" s="112">
        <f t="shared" si="287"/>
        <v>6</v>
      </c>
      <c r="G379" s="111" t="str">
        <f t="shared" si="288"/>
        <v/>
      </c>
      <c r="H379" s="111" t="str">
        <f t="shared" si="289"/>
        <v/>
      </c>
      <c r="I379" s="50"/>
      <c r="J379" s="111">
        <f t="shared" si="290"/>
        <v>0</v>
      </c>
      <c r="K379" s="113"/>
      <c r="L379" s="169" t="str">
        <f t="shared" si="304"/>
        <v/>
      </c>
      <c r="M379" s="307" t="s">
        <v>139</v>
      </c>
      <c r="N379" s="128"/>
      <c r="O379" s="129">
        <v>1</v>
      </c>
      <c r="P379" s="130"/>
      <c r="Q379" s="194">
        <v>9.1999999999999993</v>
      </c>
      <c r="R379" s="194"/>
      <c r="S379" s="194"/>
      <c r="T379" s="195"/>
      <c r="U379" s="132">
        <f t="shared" ref="U379" si="305">PRODUCT(O379:T379)</f>
        <v>9.1999999999999993</v>
      </c>
      <c r="V379" s="131"/>
      <c r="W379" s="158"/>
      <c r="X379" s="64"/>
      <c r="Y379" s="231"/>
      <c r="Z379" s="155"/>
      <c r="AA379" s="155"/>
      <c r="AB379" s="155"/>
      <c r="AC379" s="155"/>
      <c r="AD379" s="155"/>
      <c r="AE379" s="155"/>
      <c r="AF379" s="155"/>
    </row>
    <row r="380" spans="1:32">
      <c r="A380" s="115"/>
      <c r="B380" s="110" t="str">
        <f t="shared" si="283"/>
        <v/>
      </c>
      <c r="C380" s="111">
        <f t="shared" si="284"/>
        <v>3</v>
      </c>
      <c r="D380" s="112">
        <f t="shared" si="285"/>
        <v>1</v>
      </c>
      <c r="E380" s="112">
        <f t="shared" si="286"/>
        <v>7</v>
      </c>
      <c r="F380" s="112">
        <f t="shared" si="287"/>
        <v>6</v>
      </c>
      <c r="G380" s="111" t="str">
        <f t="shared" si="288"/>
        <v/>
      </c>
      <c r="H380" s="111" t="str">
        <f t="shared" si="289"/>
        <v/>
      </c>
      <c r="I380" s="50"/>
      <c r="J380" s="111">
        <f t="shared" si="290"/>
        <v>0</v>
      </c>
      <c r="K380" s="113"/>
      <c r="L380" s="169" t="str">
        <f t="shared" si="304"/>
        <v/>
      </c>
      <c r="M380" s="306" t="s">
        <v>142</v>
      </c>
      <c r="N380" s="128"/>
      <c r="O380" s="129"/>
      <c r="P380" s="130"/>
      <c r="Q380" s="194"/>
      <c r="R380" s="194"/>
      <c r="S380" s="194"/>
      <c r="T380" s="195"/>
      <c r="U380" s="132"/>
      <c r="V380" s="131">
        <f>SUM(U381:U381)</f>
        <v>9.9</v>
      </c>
      <c r="W380" s="158"/>
      <c r="X380" s="64"/>
      <c r="Y380" s="231"/>
      <c r="Z380" s="155"/>
      <c r="AA380" s="155"/>
      <c r="AB380" s="155"/>
      <c r="AC380" s="155"/>
      <c r="AD380" s="155"/>
      <c r="AE380" s="155"/>
      <c r="AF380" s="155"/>
    </row>
    <row r="381" spans="1:32">
      <c r="A381" s="115"/>
      <c r="B381" s="110" t="str">
        <f t="shared" si="283"/>
        <v/>
      </c>
      <c r="C381" s="111">
        <f t="shared" si="284"/>
        <v>3</v>
      </c>
      <c r="D381" s="112">
        <f t="shared" si="285"/>
        <v>1</v>
      </c>
      <c r="E381" s="112">
        <f t="shared" si="286"/>
        <v>7</v>
      </c>
      <c r="F381" s="112">
        <f t="shared" si="287"/>
        <v>6</v>
      </c>
      <c r="G381" s="111" t="str">
        <f t="shared" si="288"/>
        <v/>
      </c>
      <c r="H381" s="111" t="str">
        <f t="shared" si="289"/>
        <v/>
      </c>
      <c r="I381" s="50"/>
      <c r="J381" s="111">
        <f t="shared" si="290"/>
        <v>0</v>
      </c>
      <c r="K381" s="113"/>
      <c r="L381" s="169" t="str">
        <f t="shared" si="304"/>
        <v/>
      </c>
      <c r="M381" s="307" t="s">
        <v>200</v>
      </c>
      <c r="N381" s="128"/>
      <c r="O381" s="129">
        <v>1</v>
      </c>
      <c r="P381" s="130"/>
      <c r="Q381" s="194">
        <v>9.9</v>
      </c>
      <c r="R381" s="194"/>
      <c r="S381" s="194"/>
      <c r="T381" s="195"/>
      <c r="U381" s="132">
        <f t="shared" ref="U381" si="306">PRODUCT(O381:T381)</f>
        <v>9.9</v>
      </c>
      <c r="V381" s="131"/>
      <c r="W381" s="158"/>
      <c r="X381" s="64"/>
      <c r="Y381" s="231"/>
      <c r="Z381" s="155"/>
      <c r="AA381" s="155"/>
      <c r="AB381" s="155"/>
      <c r="AC381" s="155"/>
      <c r="AD381" s="155"/>
      <c r="AE381" s="155"/>
      <c r="AF381" s="155"/>
    </row>
    <row r="382" spans="1:32">
      <c r="A382" s="115"/>
      <c r="B382" s="110" t="str">
        <f t="shared" si="283"/>
        <v/>
      </c>
      <c r="C382" s="111">
        <f t="shared" si="284"/>
        <v>3</v>
      </c>
      <c r="D382" s="112">
        <f t="shared" si="285"/>
        <v>1</v>
      </c>
      <c r="E382" s="112">
        <f t="shared" si="286"/>
        <v>7</v>
      </c>
      <c r="F382" s="112">
        <f t="shared" si="287"/>
        <v>6</v>
      </c>
      <c r="G382" s="111" t="str">
        <f t="shared" si="288"/>
        <v/>
      </c>
      <c r="H382" s="111" t="str">
        <f t="shared" si="289"/>
        <v/>
      </c>
      <c r="I382" s="50"/>
      <c r="J382" s="111">
        <f t="shared" si="290"/>
        <v>0</v>
      </c>
      <c r="K382" s="113"/>
      <c r="L382" s="169" t="str">
        <f t="shared" si="304"/>
        <v/>
      </c>
      <c r="M382" s="306" t="s">
        <v>130</v>
      </c>
      <c r="N382" s="128"/>
      <c r="O382" s="129"/>
      <c r="P382" s="130"/>
      <c r="Q382" s="194"/>
      <c r="R382" s="194"/>
      <c r="S382" s="194"/>
      <c r="T382" s="195"/>
      <c r="U382" s="132"/>
      <c r="V382" s="131">
        <f>SUM(U383:U383)</f>
        <v>20.8</v>
      </c>
      <c r="W382" s="158"/>
      <c r="X382" s="64"/>
      <c r="Y382" s="231"/>
      <c r="Z382" s="155"/>
      <c r="AA382" s="155"/>
      <c r="AB382" s="155"/>
      <c r="AC382" s="155"/>
      <c r="AD382" s="155"/>
      <c r="AE382" s="155"/>
      <c r="AF382" s="155"/>
    </row>
    <row r="383" spans="1:32">
      <c r="A383" s="115"/>
      <c r="B383" s="110" t="str">
        <f t="shared" si="283"/>
        <v/>
      </c>
      <c r="C383" s="111">
        <f t="shared" si="284"/>
        <v>3</v>
      </c>
      <c r="D383" s="112">
        <f t="shared" si="285"/>
        <v>1</v>
      </c>
      <c r="E383" s="112">
        <f t="shared" si="286"/>
        <v>7</v>
      </c>
      <c r="F383" s="112">
        <f t="shared" si="287"/>
        <v>6</v>
      </c>
      <c r="G383" s="111" t="str">
        <f t="shared" si="288"/>
        <v/>
      </c>
      <c r="H383" s="111" t="str">
        <f t="shared" si="289"/>
        <v/>
      </c>
      <c r="I383" s="50"/>
      <c r="J383" s="111">
        <f t="shared" si="290"/>
        <v>0</v>
      </c>
      <c r="K383" s="113"/>
      <c r="L383" s="169" t="str">
        <f t="shared" si="304"/>
        <v/>
      </c>
      <c r="M383" s="307" t="s">
        <v>148</v>
      </c>
      <c r="N383" s="128"/>
      <c r="O383" s="129">
        <v>1</v>
      </c>
      <c r="P383" s="130"/>
      <c r="Q383" s="194">
        <v>20.8</v>
      </c>
      <c r="R383" s="194"/>
      <c r="S383" s="194"/>
      <c r="T383" s="195"/>
      <c r="U383" s="132">
        <f t="shared" ref="U383" si="307">PRODUCT(O383:T383)</f>
        <v>20.8</v>
      </c>
      <c r="V383" s="131"/>
      <c r="W383" s="133"/>
      <c r="X383" s="64"/>
      <c r="Y383" s="231"/>
    </row>
    <row r="384" spans="1:32">
      <c r="A384" s="115"/>
      <c r="B384" s="110" t="str">
        <f t="shared" si="283"/>
        <v/>
      </c>
      <c r="C384" s="111">
        <f t="shared" si="284"/>
        <v>3</v>
      </c>
      <c r="D384" s="112">
        <f t="shared" si="285"/>
        <v>1</v>
      </c>
      <c r="E384" s="112">
        <f t="shared" si="286"/>
        <v>7</v>
      </c>
      <c r="F384" s="112">
        <f t="shared" si="287"/>
        <v>6</v>
      </c>
      <c r="G384" s="111" t="str">
        <f t="shared" si="288"/>
        <v/>
      </c>
      <c r="H384" s="111" t="str">
        <f t="shared" si="289"/>
        <v/>
      </c>
      <c r="I384" s="50"/>
      <c r="J384" s="111">
        <f t="shared" si="290"/>
        <v>0</v>
      </c>
      <c r="K384" s="113"/>
      <c r="L384" s="169" t="str">
        <f t="shared" si="304"/>
        <v/>
      </c>
      <c r="M384" s="306" t="s">
        <v>206</v>
      </c>
      <c r="N384" s="128"/>
      <c r="O384" s="129"/>
      <c r="P384" s="130"/>
      <c r="Q384" s="194"/>
      <c r="R384" s="194"/>
      <c r="S384" s="194"/>
      <c r="T384" s="195"/>
      <c r="U384" s="150"/>
      <c r="V384" s="131">
        <f>SUM(U385:U386)</f>
        <v>19.8</v>
      </c>
      <c r="W384" s="133"/>
      <c r="X384" s="147"/>
      <c r="Y384" s="231"/>
    </row>
    <row r="385" spans="1:32">
      <c r="A385" s="115"/>
      <c r="B385" s="110" t="str">
        <f t="shared" si="283"/>
        <v/>
      </c>
      <c r="C385" s="111">
        <f t="shared" si="284"/>
        <v>3</v>
      </c>
      <c r="D385" s="112">
        <f t="shared" si="285"/>
        <v>1</v>
      </c>
      <c r="E385" s="112">
        <f t="shared" si="286"/>
        <v>7</v>
      </c>
      <c r="F385" s="112">
        <f t="shared" si="287"/>
        <v>6</v>
      </c>
      <c r="G385" s="111" t="str">
        <f t="shared" si="288"/>
        <v/>
      </c>
      <c r="H385" s="111" t="str">
        <f t="shared" si="289"/>
        <v/>
      </c>
      <c r="I385" s="50"/>
      <c r="J385" s="111">
        <f t="shared" si="290"/>
        <v>0</v>
      </c>
      <c r="K385" s="113"/>
      <c r="L385" s="169" t="str">
        <f t="shared" si="304"/>
        <v/>
      </c>
      <c r="M385" s="307" t="s">
        <v>207</v>
      </c>
      <c r="N385" s="128"/>
      <c r="O385" s="129">
        <v>1</v>
      </c>
      <c r="P385" s="130"/>
      <c r="Q385" s="194">
        <v>9.25</v>
      </c>
      <c r="R385" s="194"/>
      <c r="S385" s="194"/>
      <c r="T385" s="195"/>
      <c r="U385" s="132">
        <f t="shared" ref="U385:U386" si="308">PRODUCT(O385:T385)</f>
        <v>9.25</v>
      </c>
      <c r="V385" s="131"/>
      <c r="W385" s="133"/>
      <c r="X385" s="64"/>
      <c r="Y385" s="231"/>
    </row>
    <row r="386" spans="1:32">
      <c r="A386" s="115"/>
      <c r="B386" s="110" t="str">
        <f t="shared" si="283"/>
        <v/>
      </c>
      <c r="C386" s="111">
        <f t="shared" si="284"/>
        <v>3</v>
      </c>
      <c r="D386" s="112">
        <f t="shared" si="285"/>
        <v>1</v>
      </c>
      <c r="E386" s="112">
        <f t="shared" si="286"/>
        <v>7</v>
      </c>
      <c r="F386" s="112">
        <f t="shared" si="287"/>
        <v>6</v>
      </c>
      <c r="G386" s="111" t="str">
        <f t="shared" si="288"/>
        <v/>
      </c>
      <c r="H386" s="111" t="str">
        <f t="shared" si="289"/>
        <v/>
      </c>
      <c r="I386" s="50"/>
      <c r="J386" s="111">
        <f t="shared" si="290"/>
        <v>0</v>
      </c>
      <c r="K386" s="113"/>
      <c r="L386" s="169" t="str">
        <f t="shared" si="304"/>
        <v/>
      </c>
      <c r="M386" s="307" t="s">
        <v>208</v>
      </c>
      <c r="N386" s="128"/>
      <c r="O386" s="129">
        <v>1</v>
      </c>
      <c r="P386" s="130"/>
      <c r="Q386" s="194">
        <v>10.55</v>
      </c>
      <c r="R386" s="194"/>
      <c r="S386" s="194"/>
      <c r="T386" s="195"/>
      <c r="U386" s="132">
        <f t="shared" si="308"/>
        <v>10.55</v>
      </c>
      <c r="V386" s="131"/>
      <c r="W386" s="133"/>
      <c r="X386" s="64"/>
      <c r="Y386" s="231"/>
    </row>
    <row r="387" spans="1:32">
      <c r="A387" s="115"/>
      <c r="B387" s="110" t="str">
        <f t="shared" si="283"/>
        <v/>
      </c>
      <c r="C387" s="111">
        <f t="shared" si="284"/>
        <v>3</v>
      </c>
      <c r="D387" s="112">
        <f t="shared" si="285"/>
        <v>1</v>
      </c>
      <c r="E387" s="112">
        <f t="shared" si="286"/>
        <v>7</v>
      </c>
      <c r="F387" s="112">
        <f t="shared" si="287"/>
        <v>6</v>
      </c>
      <c r="G387" s="111" t="str">
        <f t="shared" si="288"/>
        <v/>
      </c>
      <c r="H387" s="111" t="str">
        <f t="shared" si="289"/>
        <v/>
      </c>
      <c r="I387" s="50"/>
      <c r="J387" s="111">
        <f t="shared" si="290"/>
        <v>0</v>
      </c>
      <c r="K387" s="113"/>
      <c r="L387" s="169" t="str">
        <f t="shared" si="304"/>
        <v/>
      </c>
      <c r="M387" s="307" t="s">
        <v>28</v>
      </c>
      <c r="N387" s="128"/>
      <c r="O387" s="129"/>
      <c r="P387" s="130"/>
      <c r="Q387" s="194"/>
      <c r="R387" s="194"/>
      <c r="S387" s="194"/>
      <c r="T387" s="195"/>
      <c r="U387" s="132"/>
      <c r="V387" s="131"/>
      <c r="W387" s="133"/>
      <c r="X387" s="64"/>
      <c r="Y387" s="231"/>
    </row>
    <row r="388" spans="1:32" ht="129.75" customHeight="1">
      <c r="A388" s="115">
        <v>3</v>
      </c>
      <c r="B388" s="110" t="str">
        <f t="shared" si="283"/>
        <v/>
      </c>
      <c r="C388" s="111">
        <f t="shared" si="284"/>
        <v>3</v>
      </c>
      <c r="D388" s="112">
        <f t="shared" si="285"/>
        <v>1</v>
      </c>
      <c r="E388" s="112">
        <f t="shared" si="286"/>
        <v>7</v>
      </c>
      <c r="F388" s="112">
        <f t="shared" si="287"/>
        <v>7</v>
      </c>
      <c r="G388" s="111" t="str">
        <f t="shared" si="288"/>
        <v/>
      </c>
      <c r="H388" s="111" t="str">
        <f t="shared" si="289"/>
        <v/>
      </c>
      <c r="I388" s="50"/>
      <c r="J388" s="111" t="str">
        <f t="shared" si="290"/>
        <v/>
      </c>
      <c r="K388" s="113"/>
      <c r="L388" s="169" t="str">
        <f t="shared" ref="L388:L453" si="309">IF(A388=0,"",IF(AND(D388="",E388="",F388="",G388="",H388=""),"",CONCATENATE(TEXT(D388,0),IF(E388="","",CONCATENATE(".",TEXT(E388,0))),IF(F388="","",CONCATENATE(".",TEXT(F388,0))),IF(G388="","",CONCATENATE(".",TEXT(G388,0))),IF(H388="","",CONCATENATE(".",TEXT(H388,0))),IF(I388="","",CONCATENATE(".",TEXT(I388,0))))))</f>
        <v>1.7.7</v>
      </c>
      <c r="M388" s="305" t="s">
        <v>246</v>
      </c>
      <c r="N388" s="164" t="s">
        <v>16</v>
      </c>
      <c r="O388" s="129"/>
      <c r="P388" s="130"/>
      <c r="Q388" s="194"/>
      <c r="R388" s="194"/>
      <c r="S388" s="194"/>
      <c r="T388" s="195"/>
      <c r="U388" s="150" t="s">
        <v>22</v>
      </c>
      <c r="V388" s="131"/>
      <c r="W388" s="178">
        <f>_xlfn.CEILING.MATH(W389,0.5)</f>
        <v>70.5</v>
      </c>
      <c r="X388" s="64"/>
      <c r="Y388" s="231"/>
      <c r="Z388" s="1"/>
    </row>
    <row r="389" spans="1:32">
      <c r="A389" s="115"/>
      <c r="B389" s="110" t="str">
        <f t="shared" si="283"/>
        <v/>
      </c>
      <c r="C389" s="111">
        <f t="shared" si="284"/>
        <v>3</v>
      </c>
      <c r="D389" s="112">
        <f t="shared" si="285"/>
        <v>1</v>
      </c>
      <c r="E389" s="112">
        <f t="shared" si="286"/>
        <v>7</v>
      </c>
      <c r="F389" s="112">
        <f t="shared" si="287"/>
        <v>7</v>
      </c>
      <c r="G389" s="111" t="str">
        <f t="shared" si="288"/>
        <v/>
      </c>
      <c r="H389" s="111" t="str">
        <f t="shared" si="289"/>
        <v/>
      </c>
      <c r="I389" s="50"/>
      <c r="J389" s="111">
        <f t="shared" si="290"/>
        <v>0</v>
      </c>
      <c r="K389" s="113"/>
      <c r="L389" s="169" t="str">
        <f t="shared" si="309"/>
        <v/>
      </c>
      <c r="M389" s="305" t="s">
        <v>28</v>
      </c>
      <c r="N389" s="128"/>
      <c r="O389" s="139"/>
      <c r="P389" s="140"/>
      <c r="Q389" s="196"/>
      <c r="R389" s="196"/>
      <c r="S389" s="196"/>
      <c r="T389" s="197"/>
      <c r="U389" s="151" t="s">
        <v>116</v>
      </c>
      <c r="V389" s="152"/>
      <c r="W389" s="153">
        <f>SUM(V390:V401)</f>
        <v>70.132499999999993</v>
      </c>
      <c r="X389" s="147"/>
      <c r="Y389" s="231"/>
    </row>
    <row r="390" spans="1:32">
      <c r="A390" s="115"/>
      <c r="B390" s="110" t="str">
        <f t="shared" si="283"/>
        <v/>
      </c>
      <c r="C390" s="111">
        <f t="shared" si="284"/>
        <v>3</v>
      </c>
      <c r="D390" s="112">
        <f t="shared" si="285"/>
        <v>1</v>
      </c>
      <c r="E390" s="112">
        <f t="shared" si="286"/>
        <v>7</v>
      </c>
      <c r="F390" s="112">
        <f t="shared" si="287"/>
        <v>7</v>
      </c>
      <c r="G390" s="111" t="str">
        <f t="shared" si="288"/>
        <v/>
      </c>
      <c r="H390" s="111" t="str">
        <f t="shared" si="289"/>
        <v/>
      </c>
      <c r="I390" s="50"/>
      <c r="J390" s="111">
        <f t="shared" si="290"/>
        <v>0</v>
      </c>
      <c r="K390" s="113"/>
      <c r="L390" s="169" t="str">
        <f t="shared" si="309"/>
        <v/>
      </c>
      <c r="M390" s="306" t="s">
        <v>135</v>
      </c>
      <c r="N390" s="128"/>
      <c r="O390" s="129"/>
      <c r="P390" s="130"/>
      <c r="Q390" s="194"/>
      <c r="R390" s="194"/>
      <c r="S390" s="194"/>
      <c r="T390" s="195"/>
      <c r="U390" s="132"/>
      <c r="V390" s="131">
        <f>SUM(U391:U392)</f>
        <v>11.5</v>
      </c>
      <c r="W390" s="158"/>
      <c r="X390" s="64"/>
      <c r="Y390" s="231"/>
      <c r="Z390" s="155"/>
      <c r="AA390" s="155"/>
      <c r="AB390" s="155"/>
      <c r="AC390" s="155"/>
      <c r="AD390" s="155"/>
      <c r="AE390" s="155"/>
      <c r="AF390" s="155"/>
    </row>
    <row r="391" spans="1:32">
      <c r="A391" s="115"/>
      <c r="B391" s="110" t="str">
        <f t="shared" si="283"/>
        <v/>
      </c>
      <c r="C391" s="111">
        <f t="shared" si="284"/>
        <v>3</v>
      </c>
      <c r="D391" s="112">
        <f t="shared" si="285"/>
        <v>1</v>
      </c>
      <c r="E391" s="112">
        <f t="shared" si="286"/>
        <v>7</v>
      </c>
      <c r="F391" s="112">
        <f t="shared" si="287"/>
        <v>7</v>
      </c>
      <c r="G391" s="111" t="str">
        <f t="shared" si="288"/>
        <v/>
      </c>
      <c r="H391" s="111" t="str">
        <f t="shared" si="289"/>
        <v/>
      </c>
      <c r="I391" s="50"/>
      <c r="J391" s="111">
        <f t="shared" si="290"/>
        <v>0</v>
      </c>
      <c r="K391" s="113"/>
      <c r="L391" s="169" t="str">
        <f t="shared" si="309"/>
        <v/>
      </c>
      <c r="M391" s="307" t="s">
        <v>140</v>
      </c>
      <c r="N391" s="128"/>
      <c r="O391" s="129">
        <v>1</v>
      </c>
      <c r="P391" s="130"/>
      <c r="Q391" s="194">
        <v>5.05</v>
      </c>
      <c r="R391" s="194"/>
      <c r="S391" s="194"/>
      <c r="T391" s="195"/>
      <c r="U391" s="132">
        <f t="shared" ref="U391:U392" si="310">PRODUCT(O391:T391)</f>
        <v>5.05</v>
      </c>
      <c r="V391" s="131"/>
      <c r="W391" s="158"/>
      <c r="X391" s="64"/>
      <c r="Y391" s="231"/>
      <c r="Z391" s="155"/>
      <c r="AA391" s="155"/>
      <c r="AB391" s="155"/>
      <c r="AC391" s="155"/>
      <c r="AD391" s="155"/>
      <c r="AE391" s="155"/>
      <c r="AF391" s="155"/>
    </row>
    <row r="392" spans="1:32">
      <c r="A392" s="115"/>
      <c r="B392" s="110" t="str">
        <f t="shared" si="283"/>
        <v/>
      </c>
      <c r="C392" s="111">
        <f t="shared" si="284"/>
        <v>3</v>
      </c>
      <c r="D392" s="112">
        <f t="shared" si="285"/>
        <v>1</v>
      </c>
      <c r="E392" s="112">
        <f t="shared" si="286"/>
        <v>7</v>
      </c>
      <c r="F392" s="112">
        <f t="shared" si="287"/>
        <v>7</v>
      </c>
      <c r="G392" s="111" t="str">
        <f t="shared" si="288"/>
        <v/>
      </c>
      <c r="H392" s="111" t="str">
        <f t="shared" si="289"/>
        <v/>
      </c>
      <c r="I392" s="50"/>
      <c r="J392" s="111">
        <f t="shared" si="290"/>
        <v>0</v>
      </c>
      <c r="K392" s="113"/>
      <c r="L392" s="169" t="str">
        <f t="shared" si="309"/>
        <v/>
      </c>
      <c r="M392" s="307" t="s">
        <v>141</v>
      </c>
      <c r="N392" s="128"/>
      <c r="O392" s="129">
        <v>1</v>
      </c>
      <c r="P392" s="130"/>
      <c r="Q392" s="194">
        <v>6.45</v>
      </c>
      <c r="R392" s="194"/>
      <c r="S392" s="194"/>
      <c r="T392" s="195"/>
      <c r="U392" s="132">
        <f t="shared" si="310"/>
        <v>6.45</v>
      </c>
      <c r="V392" s="131"/>
      <c r="W392" s="158"/>
      <c r="X392" s="64"/>
      <c r="Y392" s="231"/>
      <c r="Z392" s="155"/>
      <c r="AA392" s="155"/>
      <c r="AB392" s="155"/>
      <c r="AC392" s="155"/>
      <c r="AD392" s="155"/>
      <c r="AE392" s="155"/>
      <c r="AF392" s="155"/>
    </row>
    <row r="393" spans="1:32">
      <c r="A393" s="115"/>
      <c r="B393" s="110" t="str">
        <f t="shared" si="283"/>
        <v/>
      </c>
      <c r="C393" s="111">
        <f t="shared" si="284"/>
        <v>3</v>
      </c>
      <c r="D393" s="112">
        <f t="shared" si="285"/>
        <v>1</v>
      </c>
      <c r="E393" s="112">
        <f t="shared" si="286"/>
        <v>7</v>
      </c>
      <c r="F393" s="112">
        <f t="shared" si="287"/>
        <v>7</v>
      </c>
      <c r="G393" s="111" t="str">
        <f t="shared" si="288"/>
        <v/>
      </c>
      <c r="H393" s="111" t="str">
        <f t="shared" si="289"/>
        <v/>
      </c>
      <c r="I393" s="50"/>
      <c r="J393" s="111">
        <f t="shared" si="290"/>
        <v>0</v>
      </c>
      <c r="K393" s="113"/>
      <c r="L393" s="169" t="str">
        <f t="shared" si="309"/>
        <v/>
      </c>
      <c r="M393" s="306" t="s">
        <v>142</v>
      </c>
      <c r="N393" s="128"/>
      <c r="O393" s="129"/>
      <c r="P393" s="130"/>
      <c r="Q393" s="194"/>
      <c r="R393" s="194"/>
      <c r="S393" s="194"/>
      <c r="T393" s="195"/>
      <c r="U393" s="132"/>
      <c r="V393" s="131">
        <f>SUM(U394:U395)</f>
        <v>19.7</v>
      </c>
      <c r="W393" s="158"/>
      <c r="X393" s="64"/>
      <c r="Y393" s="231"/>
      <c r="Z393" s="155"/>
      <c r="AA393" s="155"/>
      <c r="AB393" s="155"/>
      <c r="AC393" s="155"/>
      <c r="AD393" s="155"/>
      <c r="AE393" s="155"/>
      <c r="AF393" s="155"/>
    </row>
    <row r="394" spans="1:32">
      <c r="A394" s="115"/>
      <c r="B394" s="110" t="str">
        <f t="shared" si="283"/>
        <v/>
      </c>
      <c r="C394" s="111">
        <f t="shared" si="284"/>
        <v>3</v>
      </c>
      <c r="D394" s="112">
        <f t="shared" si="285"/>
        <v>1</v>
      </c>
      <c r="E394" s="112">
        <f t="shared" si="286"/>
        <v>7</v>
      </c>
      <c r="F394" s="112">
        <f t="shared" si="287"/>
        <v>7</v>
      </c>
      <c r="G394" s="111" t="str">
        <f t="shared" si="288"/>
        <v/>
      </c>
      <c r="H394" s="111" t="str">
        <f t="shared" si="289"/>
        <v/>
      </c>
      <c r="I394" s="50"/>
      <c r="J394" s="111">
        <f t="shared" si="290"/>
        <v>0</v>
      </c>
      <c r="K394" s="113"/>
      <c r="L394" s="169" t="str">
        <f t="shared" si="309"/>
        <v/>
      </c>
      <c r="M394" s="307" t="s">
        <v>172</v>
      </c>
      <c r="N394" s="128"/>
      <c r="O394" s="129">
        <v>1</v>
      </c>
      <c r="P394" s="130"/>
      <c r="Q394" s="194">
        <v>6.6</v>
      </c>
      <c r="R394" s="194"/>
      <c r="S394" s="194"/>
      <c r="T394" s="195"/>
      <c r="U394" s="132">
        <f t="shared" ref="U394:U395" si="311">PRODUCT(O394:T394)</f>
        <v>6.6</v>
      </c>
      <c r="V394" s="131"/>
      <c r="W394" s="158"/>
      <c r="X394" s="64"/>
      <c r="Y394" s="231"/>
      <c r="Z394" s="155"/>
      <c r="AA394" s="155"/>
      <c r="AB394" s="155"/>
      <c r="AC394" s="155"/>
      <c r="AD394" s="155"/>
      <c r="AE394" s="155"/>
      <c r="AF394" s="155"/>
    </row>
    <row r="395" spans="1:32">
      <c r="A395" s="115"/>
      <c r="B395" s="110" t="str">
        <f t="shared" si="283"/>
        <v/>
      </c>
      <c r="C395" s="111">
        <f t="shared" si="284"/>
        <v>3</v>
      </c>
      <c r="D395" s="112">
        <f t="shared" si="285"/>
        <v>1</v>
      </c>
      <c r="E395" s="112">
        <f t="shared" si="286"/>
        <v>7</v>
      </c>
      <c r="F395" s="112">
        <f t="shared" si="287"/>
        <v>7</v>
      </c>
      <c r="G395" s="111" t="str">
        <f t="shared" si="288"/>
        <v/>
      </c>
      <c r="H395" s="111" t="str">
        <f t="shared" si="289"/>
        <v/>
      </c>
      <c r="I395" s="50"/>
      <c r="J395" s="111">
        <f t="shared" si="290"/>
        <v>0</v>
      </c>
      <c r="K395" s="113"/>
      <c r="L395" s="169" t="str">
        <f t="shared" si="309"/>
        <v/>
      </c>
      <c r="M395" s="307" t="s">
        <v>145</v>
      </c>
      <c r="N395" s="128"/>
      <c r="O395" s="129">
        <v>1</v>
      </c>
      <c r="P395" s="130"/>
      <c r="Q395" s="194">
        <v>13.1</v>
      </c>
      <c r="R395" s="194"/>
      <c r="S395" s="194"/>
      <c r="T395" s="195"/>
      <c r="U395" s="132">
        <f t="shared" si="311"/>
        <v>13.1</v>
      </c>
      <c r="V395" s="131"/>
      <c r="W395" s="158"/>
      <c r="X395" s="64"/>
      <c r="Y395" s="231"/>
      <c r="Z395" s="155"/>
      <c r="AA395" s="155"/>
      <c r="AB395" s="155"/>
      <c r="AC395" s="155"/>
      <c r="AD395" s="155"/>
      <c r="AE395" s="155"/>
      <c r="AF395" s="155"/>
    </row>
    <row r="396" spans="1:32">
      <c r="A396" s="115"/>
      <c r="B396" s="110" t="str">
        <f t="shared" si="283"/>
        <v/>
      </c>
      <c r="C396" s="111">
        <f t="shared" si="284"/>
        <v>3</v>
      </c>
      <c r="D396" s="112">
        <f t="shared" si="285"/>
        <v>1</v>
      </c>
      <c r="E396" s="112">
        <f t="shared" si="286"/>
        <v>7</v>
      </c>
      <c r="F396" s="112">
        <f t="shared" si="287"/>
        <v>7</v>
      </c>
      <c r="G396" s="111" t="str">
        <f t="shared" si="288"/>
        <v/>
      </c>
      <c r="H396" s="111" t="str">
        <f t="shared" si="289"/>
        <v/>
      </c>
      <c r="I396" s="50"/>
      <c r="J396" s="111">
        <f t="shared" si="290"/>
        <v>0</v>
      </c>
      <c r="K396" s="113"/>
      <c r="L396" s="169" t="str">
        <f t="shared" si="309"/>
        <v/>
      </c>
      <c r="M396" s="306" t="s">
        <v>130</v>
      </c>
      <c r="N396" s="128"/>
      <c r="O396" s="129"/>
      <c r="P396" s="130"/>
      <c r="Q396" s="194"/>
      <c r="R396" s="194"/>
      <c r="S396" s="194"/>
      <c r="T396" s="195"/>
      <c r="U396" s="132"/>
      <c r="V396" s="131">
        <f>SUM(U397:U397)</f>
        <v>9.35</v>
      </c>
      <c r="W396" s="158"/>
      <c r="X396" s="64"/>
      <c r="Y396" s="231"/>
      <c r="Z396" s="185"/>
      <c r="AA396" s="155"/>
      <c r="AB396" s="155"/>
      <c r="AC396" s="155"/>
      <c r="AD396" s="155"/>
      <c r="AE396" s="155"/>
      <c r="AF396" s="155"/>
    </row>
    <row r="397" spans="1:32">
      <c r="A397" s="115"/>
      <c r="B397" s="110" t="str">
        <f t="shared" si="283"/>
        <v/>
      </c>
      <c r="C397" s="111">
        <f t="shared" si="284"/>
        <v>3</v>
      </c>
      <c r="D397" s="112">
        <f t="shared" si="285"/>
        <v>1</v>
      </c>
      <c r="E397" s="112">
        <f t="shared" si="286"/>
        <v>7</v>
      </c>
      <c r="F397" s="112">
        <f t="shared" si="287"/>
        <v>7</v>
      </c>
      <c r="G397" s="111" t="str">
        <f t="shared" si="288"/>
        <v/>
      </c>
      <c r="H397" s="111" t="str">
        <f t="shared" si="289"/>
        <v/>
      </c>
      <c r="I397" s="50"/>
      <c r="J397" s="111">
        <f t="shared" si="290"/>
        <v>0</v>
      </c>
      <c r="K397" s="113"/>
      <c r="L397" s="169" t="str">
        <f t="shared" si="309"/>
        <v/>
      </c>
      <c r="M397" s="307" t="s">
        <v>147</v>
      </c>
      <c r="N397" s="128"/>
      <c r="O397" s="129">
        <v>1</v>
      </c>
      <c r="P397" s="130"/>
      <c r="Q397" s="194">
        <v>9.35</v>
      </c>
      <c r="R397" s="194"/>
      <c r="S397" s="194"/>
      <c r="T397" s="195"/>
      <c r="U397" s="132">
        <f t="shared" ref="U397" si="312">PRODUCT(O397:T397)</f>
        <v>9.35</v>
      </c>
      <c r="V397" s="131"/>
      <c r="W397" s="158"/>
      <c r="X397" s="64"/>
      <c r="Y397" s="231"/>
      <c r="Z397" s="185" t="s">
        <v>28</v>
      </c>
      <c r="AA397" s="155"/>
      <c r="AB397" s="155"/>
      <c r="AC397" s="155"/>
      <c r="AD397" s="155"/>
      <c r="AE397" s="155"/>
      <c r="AF397" s="155"/>
    </row>
    <row r="398" spans="1:32">
      <c r="A398" s="115"/>
      <c r="B398" s="110" t="str">
        <f t="shared" si="283"/>
        <v/>
      </c>
      <c r="C398" s="111">
        <f t="shared" si="284"/>
        <v>3</v>
      </c>
      <c r="D398" s="112">
        <f t="shared" si="285"/>
        <v>1</v>
      </c>
      <c r="E398" s="112">
        <f t="shared" si="286"/>
        <v>7</v>
      </c>
      <c r="F398" s="112">
        <f t="shared" si="287"/>
        <v>7</v>
      </c>
      <c r="G398" s="111" t="str">
        <f t="shared" si="288"/>
        <v/>
      </c>
      <c r="H398" s="111" t="str">
        <f t="shared" si="289"/>
        <v/>
      </c>
      <c r="I398" s="50"/>
      <c r="J398" s="111">
        <f t="shared" si="290"/>
        <v>0</v>
      </c>
      <c r="K398" s="113"/>
      <c r="L398" s="169" t="str">
        <f t="shared" ref="L398:L399" si="313">IF(A398=0,"",IF(AND(D398="",E398="",F398="",G398="",H398=""),"",CONCATENATE(TEXT(D398,0),IF(E398="","",CONCATENATE(".",TEXT(E398,0))),IF(F398="","",CONCATENATE(".",TEXT(F398,0))),IF(G398="","",CONCATENATE(".",TEXT(G398,0))),IF(H398="","",CONCATENATE(".",TEXT(H398,0))),IF(I398="","",CONCATENATE(".",TEXT(I398,0))))))</f>
        <v/>
      </c>
      <c r="M398" s="306" t="s">
        <v>149</v>
      </c>
      <c r="N398" s="128"/>
      <c r="O398" s="129"/>
      <c r="P398" s="130"/>
      <c r="Q398" s="194"/>
      <c r="R398" s="194"/>
      <c r="S398" s="194"/>
      <c r="T398" s="195"/>
      <c r="U398" s="132"/>
      <c r="V398" s="131">
        <f>SUM(U399:U399)</f>
        <v>8.35</v>
      </c>
      <c r="W398" s="158"/>
      <c r="X398" s="64"/>
      <c r="Y398" s="231"/>
      <c r="Z398" s="155"/>
      <c r="AA398" s="155"/>
      <c r="AB398" s="155"/>
      <c r="AC398" s="155"/>
      <c r="AD398" s="155"/>
      <c r="AE398" s="155"/>
      <c r="AF398" s="155"/>
    </row>
    <row r="399" spans="1:32">
      <c r="A399" s="115"/>
      <c r="B399" s="110" t="str">
        <f t="shared" si="283"/>
        <v/>
      </c>
      <c r="C399" s="111">
        <f t="shared" si="284"/>
        <v>3</v>
      </c>
      <c r="D399" s="112">
        <f t="shared" si="285"/>
        <v>1</v>
      </c>
      <c r="E399" s="112">
        <f t="shared" si="286"/>
        <v>7</v>
      </c>
      <c r="F399" s="112">
        <f t="shared" si="287"/>
        <v>7</v>
      </c>
      <c r="G399" s="111" t="str">
        <f t="shared" si="288"/>
        <v/>
      </c>
      <c r="H399" s="111" t="str">
        <f t="shared" si="289"/>
        <v/>
      </c>
      <c r="I399" s="50"/>
      <c r="J399" s="111">
        <f t="shared" si="290"/>
        <v>0</v>
      </c>
      <c r="K399" s="113"/>
      <c r="L399" s="169" t="str">
        <f t="shared" si="313"/>
        <v/>
      </c>
      <c r="M399" s="307" t="s">
        <v>152</v>
      </c>
      <c r="N399" s="128"/>
      <c r="O399" s="129">
        <v>1</v>
      </c>
      <c r="P399" s="130"/>
      <c r="Q399" s="194">
        <v>8.35</v>
      </c>
      <c r="R399" s="194"/>
      <c r="S399" s="194"/>
      <c r="T399" s="195"/>
      <c r="U399" s="132">
        <f t="shared" ref="U399" si="314">PRODUCT(O399:T399)</f>
        <v>8.35</v>
      </c>
      <c r="V399" s="131"/>
      <c r="W399" s="158"/>
      <c r="X399" s="64"/>
      <c r="Y399" s="231"/>
      <c r="Z399" s="155"/>
      <c r="AA399" s="155"/>
      <c r="AB399" s="155"/>
      <c r="AC399" s="155"/>
      <c r="AD399" s="155"/>
      <c r="AE399" s="155"/>
      <c r="AF399" s="155"/>
    </row>
    <row r="400" spans="1:32">
      <c r="A400" s="115"/>
      <c r="B400" s="110" t="str">
        <f t="shared" si="283"/>
        <v/>
      </c>
      <c r="C400" s="111">
        <f t="shared" si="284"/>
        <v>3</v>
      </c>
      <c r="D400" s="112">
        <f t="shared" si="285"/>
        <v>1</v>
      </c>
      <c r="E400" s="112">
        <f t="shared" si="286"/>
        <v>7</v>
      </c>
      <c r="F400" s="112">
        <f t="shared" si="287"/>
        <v>7</v>
      </c>
      <c r="G400" s="111" t="str">
        <f t="shared" si="288"/>
        <v/>
      </c>
      <c r="H400" s="111" t="str">
        <f t="shared" si="289"/>
        <v/>
      </c>
      <c r="I400" s="50"/>
      <c r="J400" s="111">
        <f t="shared" si="290"/>
        <v>0</v>
      </c>
      <c r="K400" s="113"/>
      <c r="L400" s="169" t="str">
        <f t="shared" si="309"/>
        <v/>
      </c>
      <c r="M400" s="306" t="s">
        <v>206</v>
      </c>
      <c r="N400" s="128"/>
      <c r="O400" s="129"/>
      <c r="P400" s="130"/>
      <c r="Q400" s="194"/>
      <c r="R400" s="194"/>
      <c r="S400" s="194"/>
      <c r="T400" s="195"/>
      <c r="U400" s="150"/>
      <c r="V400" s="131">
        <f>SUM(U401:U401)</f>
        <v>21.232500000000002</v>
      </c>
      <c r="W400" s="133"/>
      <c r="X400" s="147"/>
      <c r="Y400" s="231"/>
    </row>
    <row r="401" spans="1:32">
      <c r="A401" s="115"/>
      <c r="B401" s="110" t="str">
        <f t="shared" si="283"/>
        <v/>
      </c>
      <c r="C401" s="111">
        <f t="shared" si="284"/>
        <v>3</v>
      </c>
      <c r="D401" s="112">
        <f t="shared" si="285"/>
        <v>1</v>
      </c>
      <c r="E401" s="112">
        <f t="shared" si="286"/>
        <v>7</v>
      </c>
      <c r="F401" s="112">
        <f t="shared" si="287"/>
        <v>7</v>
      </c>
      <c r="G401" s="111" t="str">
        <f t="shared" si="288"/>
        <v/>
      </c>
      <c r="H401" s="111" t="str">
        <f t="shared" si="289"/>
        <v/>
      </c>
      <c r="I401" s="50"/>
      <c r="J401" s="111">
        <f t="shared" si="290"/>
        <v>0</v>
      </c>
      <c r="K401" s="113"/>
      <c r="L401" s="169" t="str">
        <f t="shared" si="309"/>
        <v/>
      </c>
      <c r="M401" s="307" t="s">
        <v>209</v>
      </c>
      <c r="N401" s="128"/>
      <c r="O401" s="129">
        <v>1</v>
      </c>
      <c r="P401" s="130"/>
      <c r="Q401" s="194">
        <v>7.45</v>
      </c>
      <c r="R401" s="194"/>
      <c r="S401" s="194">
        <v>2.85</v>
      </c>
      <c r="T401" s="195"/>
      <c r="U401" s="132">
        <f t="shared" ref="U401" si="315">PRODUCT(O401:T401)</f>
        <v>21.232500000000002</v>
      </c>
      <c r="V401" s="131"/>
      <c r="W401" s="133"/>
      <c r="X401" s="64"/>
      <c r="Y401" s="231"/>
    </row>
    <row r="402" spans="1:32">
      <c r="A402" s="115"/>
      <c r="B402" s="110" t="str">
        <f t="shared" si="283"/>
        <v/>
      </c>
      <c r="C402" s="111">
        <f t="shared" si="284"/>
        <v>3</v>
      </c>
      <c r="D402" s="112">
        <f t="shared" si="285"/>
        <v>1</v>
      </c>
      <c r="E402" s="112">
        <f t="shared" si="286"/>
        <v>7</v>
      </c>
      <c r="F402" s="112">
        <f t="shared" si="287"/>
        <v>7</v>
      </c>
      <c r="G402" s="111" t="str">
        <f t="shared" si="288"/>
        <v/>
      </c>
      <c r="H402" s="111" t="str">
        <f t="shared" si="289"/>
        <v/>
      </c>
      <c r="I402" s="50"/>
      <c r="J402" s="111">
        <f t="shared" si="290"/>
        <v>0</v>
      </c>
      <c r="K402" s="113"/>
      <c r="L402" s="169" t="str">
        <f t="shared" si="309"/>
        <v/>
      </c>
      <c r="M402" s="165"/>
      <c r="N402" s="128"/>
      <c r="O402" s="129"/>
      <c r="P402" s="130"/>
      <c r="Q402" s="194"/>
      <c r="R402" s="194"/>
      <c r="S402" s="194"/>
      <c r="T402" s="195"/>
      <c r="U402" s="132"/>
      <c r="V402" s="131"/>
      <c r="W402" s="133"/>
      <c r="X402" s="64"/>
      <c r="Y402" s="231"/>
    </row>
    <row r="403" spans="1:32" s="1" customFormat="1">
      <c r="A403" s="168">
        <v>2</v>
      </c>
      <c r="B403" s="110" t="str">
        <f t="shared" si="283"/>
        <v/>
      </c>
      <c r="C403" s="111">
        <f t="shared" si="284"/>
        <v>2</v>
      </c>
      <c r="D403" s="112">
        <f t="shared" si="285"/>
        <v>1</v>
      </c>
      <c r="E403" s="112">
        <f t="shared" si="286"/>
        <v>8</v>
      </c>
      <c r="F403" s="112" t="str">
        <f t="shared" si="287"/>
        <v/>
      </c>
      <c r="G403" s="111" t="str">
        <f t="shared" si="288"/>
        <v/>
      </c>
      <c r="H403" s="111" t="str">
        <f t="shared" si="289"/>
        <v/>
      </c>
      <c r="I403" s="50"/>
      <c r="J403" s="111" t="str">
        <f t="shared" si="290"/>
        <v/>
      </c>
      <c r="K403" s="113"/>
      <c r="L403" s="212" t="str">
        <f t="shared" si="309"/>
        <v>1.8</v>
      </c>
      <c r="M403" s="225" t="s">
        <v>52</v>
      </c>
      <c r="N403" s="235"/>
      <c r="O403" s="170"/>
      <c r="P403" s="171"/>
      <c r="Q403" s="198"/>
      <c r="R403" s="198"/>
      <c r="S403" s="198"/>
      <c r="T403" s="199"/>
      <c r="U403" s="173"/>
      <c r="V403" s="172"/>
      <c r="W403" s="174"/>
      <c r="X403" s="3"/>
      <c r="Y403" s="231"/>
      <c r="Z403" s="1" t="s">
        <v>90</v>
      </c>
    </row>
    <row r="404" spans="1:32" s="1" customFormat="1">
      <c r="A404" s="168"/>
      <c r="B404" s="110" t="str">
        <f t="shared" si="283"/>
        <v/>
      </c>
      <c r="C404" s="111">
        <f t="shared" si="284"/>
        <v>2</v>
      </c>
      <c r="D404" s="112">
        <f t="shared" si="285"/>
        <v>1</v>
      </c>
      <c r="E404" s="112">
        <f t="shared" si="286"/>
        <v>8</v>
      </c>
      <c r="F404" s="112" t="str">
        <f t="shared" si="287"/>
        <v/>
      </c>
      <c r="G404" s="111" t="str">
        <f t="shared" si="288"/>
        <v/>
      </c>
      <c r="H404" s="111" t="str">
        <f t="shared" si="289"/>
        <v/>
      </c>
      <c r="I404" s="50"/>
      <c r="J404" s="111">
        <f t="shared" si="290"/>
        <v>0</v>
      </c>
      <c r="K404" s="113"/>
      <c r="L404" s="169" t="str">
        <f t="shared" si="309"/>
        <v/>
      </c>
      <c r="M404" s="183"/>
      <c r="N404" s="235"/>
      <c r="O404" s="170"/>
      <c r="P404" s="171"/>
      <c r="Q404" s="198"/>
      <c r="R404" s="198"/>
      <c r="S404" s="198"/>
      <c r="T404" s="199"/>
      <c r="U404" s="173"/>
      <c r="V404" s="172"/>
      <c r="W404" s="174"/>
      <c r="X404" s="3"/>
      <c r="Y404" s="231"/>
    </row>
    <row r="405" spans="1:32" s="2" customFormat="1" ht="123.75">
      <c r="A405" s="168">
        <v>3</v>
      </c>
      <c r="B405" s="110" t="str">
        <f t="shared" si="283"/>
        <v/>
      </c>
      <c r="C405" s="111">
        <f t="shared" si="284"/>
        <v>3</v>
      </c>
      <c r="D405" s="112">
        <f t="shared" si="285"/>
        <v>1</v>
      </c>
      <c r="E405" s="112">
        <f t="shared" si="286"/>
        <v>8</v>
      </c>
      <c r="F405" s="112">
        <f t="shared" si="287"/>
        <v>1</v>
      </c>
      <c r="G405" s="111" t="str">
        <f t="shared" si="288"/>
        <v/>
      </c>
      <c r="H405" s="111" t="str">
        <f t="shared" si="289"/>
        <v/>
      </c>
      <c r="I405" s="50"/>
      <c r="J405" s="111" t="str">
        <f t="shared" si="290"/>
        <v/>
      </c>
      <c r="K405" s="113"/>
      <c r="L405" s="169" t="str">
        <f t="shared" si="309"/>
        <v>1.8.1</v>
      </c>
      <c r="M405" s="311" t="s">
        <v>247</v>
      </c>
      <c r="N405" s="164" t="s">
        <v>4</v>
      </c>
      <c r="O405" s="170"/>
      <c r="P405" s="171"/>
      <c r="Q405" s="198"/>
      <c r="R405" s="198"/>
      <c r="S405" s="198"/>
      <c r="T405" s="199"/>
      <c r="U405" s="150" t="s">
        <v>22</v>
      </c>
      <c r="V405" s="172"/>
      <c r="W405" s="178">
        <f>_xlfn.CEILING.MATH(W406,0.5)</f>
        <v>173</v>
      </c>
      <c r="X405" s="3"/>
      <c r="Y405" s="231"/>
    </row>
    <row r="406" spans="1:32" s="2" customFormat="1">
      <c r="A406" s="168"/>
      <c r="B406" s="110" t="str">
        <f t="shared" si="283"/>
        <v/>
      </c>
      <c r="C406" s="111">
        <f t="shared" si="284"/>
        <v>3</v>
      </c>
      <c r="D406" s="112">
        <f t="shared" si="285"/>
        <v>1</v>
      </c>
      <c r="E406" s="112">
        <f t="shared" si="286"/>
        <v>8</v>
      </c>
      <c r="F406" s="112">
        <f t="shared" si="287"/>
        <v>1</v>
      </c>
      <c r="G406" s="111" t="str">
        <f t="shared" si="288"/>
        <v/>
      </c>
      <c r="H406" s="111" t="str">
        <f t="shared" si="289"/>
        <v/>
      </c>
      <c r="I406" s="50"/>
      <c r="J406" s="111">
        <f t="shared" si="290"/>
        <v>0</v>
      </c>
      <c r="K406" s="113"/>
      <c r="L406" s="169" t="str">
        <f t="shared" si="309"/>
        <v/>
      </c>
      <c r="M406" s="312" t="s">
        <v>28</v>
      </c>
      <c r="N406" s="164"/>
      <c r="O406" s="179"/>
      <c r="P406" s="180"/>
      <c r="Q406" s="200"/>
      <c r="R406" s="200"/>
      <c r="S406" s="200"/>
      <c r="T406" s="201"/>
      <c r="U406" s="151" t="s">
        <v>116</v>
      </c>
      <c r="V406" s="152"/>
      <c r="W406" s="181">
        <f>SUM(V407:V424)</f>
        <v>172.70000000000002</v>
      </c>
      <c r="X406" s="236"/>
      <c r="Y406" s="231"/>
    </row>
    <row r="407" spans="1:32" s="1" customFormat="1">
      <c r="A407" s="168"/>
      <c r="B407" s="110" t="str">
        <f t="shared" si="283"/>
        <v/>
      </c>
      <c r="C407" s="111">
        <f t="shared" si="284"/>
        <v>3</v>
      </c>
      <c r="D407" s="112">
        <f t="shared" si="285"/>
        <v>1</v>
      </c>
      <c r="E407" s="112">
        <f t="shared" si="286"/>
        <v>8</v>
      </c>
      <c r="F407" s="112">
        <f t="shared" si="287"/>
        <v>1</v>
      </c>
      <c r="G407" s="111" t="str">
        <f t="shared" si="288"/>
        <v/>
      </c>
      <c r="H407" s="111" t="str">
        <f t="shared" si="289"/>
        <v/>
      </c>
      <c r="I407" s="50"/>
      <c r="J407" s="111">
        <f t="shared" si="290"/>
        <v>0</v>
      </c>
      <c r="K407" s="113"/>
      <c r="L407" s="169" t="str">
        <f t="shared" si="309"/>
        <v/>
      </c>
      <c r="M407" s="306" t="s">
        <v>133</v>
      </c>
      <c r="N407" s="164"/>
      <c r="O407" s="170"/>
      <c r="P407" s="171"/>
      <c r="Q407" s="198"/>
      <c r="R407" s="198"/>
      <c r="S407" s="198"/>
      <c r="T407" s="199"/>
      <c r="U407" s="173"/>
      <c r="V407" s="172">
        <f>SUM(U408:U408)</f>
        <v>14.8</v>
      </c>
      <c r="W407" s="158"/>
      <c r="X407" s="3"/>
      <c r="Y407" s="231"/>
      <c r="Z407" s="185"/>
      <c r="AA407" s="185"/>
      <c r="AB407" s="185"/>
      <c r="AC407" s="185"/>
      <c r="AD407" s="185"/>
      <c r="AE407" s="185"/>
      <c r="AF407" s="185"/>
    </row>
    <row r="408" spans="1:32" s="1" customFormat="1">
      <c r="A408" s="168"/>
      <c r="B408" s="110" t="str">
        <f t="shared" si="283"/>
        <v/>
      </c>
      <c r="C408" s="111">
        <f t="shared" si="284"/>
        <v>3</v>
      </c>
      <c r="D408" s="112">
        <f t="shared" si="285"/>
        <v>1</v>
      </c>
      <c r="E408" s="112">
        <f t="shared" si="286"/>
        <v>8</v>
      </c>
      <c r="F408" s="112">
        <f t="shared" si="287"/>
        <v>1</v>
      </c>
      <c r="G408" s="111" t="str">
        <f t="shared" si="288"/>
        <v/>
      </c>
      <c r="H408" s="111" t="str">
        <f t="shared" si="289"/>
        <v/>
      </c>
      <c r="I408" s="50"/>
      <c r="J408" s="111">
        <f t="shared" si="290"/>
        <v>0</v>
      </c>
      <c r="K408" s="113"/>
      <c r="L408" s="169" t="str">
        <f t="shared" si="309"/>
        <v/>
      </c>
      <c r="M408" s="312" t="s">
        <v>138</v>
      </c>
      <c r="N408" s="164"/>
      <c r="O408" s="170">
        <v>1</v>
      </c>
      <c r="P408" s="171"/>
      <c r="Q408" s="198"/>
      <c r="R408" s="198"/>
      <c r="S408" s="198"/>
      <c r="T408" s="199">
        <v>14.8</v>
      </c>
      <c r="U408" s="173">
        <f t="shared" ref="U408" si="316">PRODUCT(O408:T408)</f>
        <v>14.8</v>
      </c>
      <c r="V408" s="172"/>
      <c r="W408" s="158"/>
      <c r="X408" s="3"/>
      <c r="Y408" s="231"/>
      <c r="Z408" s="185"/>
      <c r="AA408" s="185"/>
      <c r="AB408" s="185"/>
      <c r="AC408" s="185"/>
      <c r="AD408" s="185"/>
      <c r="AE408" s="185"/>
      <c r="AF408" s="185"/>
    </row>
    <row r="409" spans="1:32" s="1" customFormat="1">
      <c r="A409" s="168"/>
      <c r="B409" s="110" t="str">
        <f t="shared" si="283"/>
        <v/>
      </c>
      <c r="C409" s="111">
        <f t="shared" si="284"/>
        <v>3</v>
      </c>
      <c r="D409" s="112">
        <f t="shared" si="285"/>
        <v>1</v>
      </c>
      <c r="E409" s="112">
        <f t="shared" si="286"/>
        <v>8</v>
      </c>
      <c r="F409" s="112">
        <f t="shared" si="287"/>
        <v>1</v>
      </c>
      <c r="G409" s="111" t="str">
        <f t="shared" si="288"/>
        <v/>
      </c>
      <c r="H409" s="111" t="str">
        <f t="shared" si="289"/>
        <v/>
      </c>
      <c r="I409" s="50"/>
      <c r="J409" s="111">
        <f t="shared" si="290"/>
        <v>0</v>
      </c>
      <c r="K409" s="113"/>
      <c r="L409" s="169" t="str">
        <f t="shared" si="309"/>
        <v/>
      </c>
      <c r="M409" s="306" t="s">
        <v>135</v>
      </c>
      <c r="N409" s="164"/>
      <c r="O409" s="170"/>
      <c r="P409" s="171"/>
      <c r="Q409" s="198"/>
      <c r="R409" s="198"/>
      <c r="S409" s="198"/>
      <c r="T409" s="199"/>
      <c r="U409" s="173"/>
      <c r="V409" s="172">
        <f>SUM(U410:U412)</f>
        <v>19.900000000000002</v>
      </c>
      <c r="W409" s="158"/>
      <c r="X409" s="3"/>
      <c r="Y409" s="231"/>
      <c r="Z409" s="185"/>
      <c r="AA409" s="185"/>
      <c r="AB409" s="185"/>
      <c r="AC409" s="185"/>
      <c r="AD409" s="185"/>
      <c r="AE409" s="185"/>
      <c r="AF409" s="185"/>
    </row>
    <row r="410" spans="1:32" s="1" customFormat="1">
      <c r="A410" s="168"/>
      <c r="B410" s="110" t="str">
        <f t="shared" si="283"/>
        <v/>
      </c>
      <c r="C410" s="111">
        <f t="shared" si="284"/>
        <v>3</v>
      </c>
      <c r="D410" s="112">
        <f t="shared" si="285"/>
        <v>1</v>
      </c>
      <c r="E410" s="112">
        <f t="shared" si="286"/>
        <v>8</v>
      </c>
      <c r="F410" s="112">
        <f t="shared" si="287"/>
        <v>1</v>
      </c>
      <c r="G410" s="111" t="str">
        <f t="shared" si="288"/>
        <v/>
      </c>
      <c r="H410" s="111" t="str">
        <f t="shared" si="289"/>
        <v/>
      </c>
      <c r="I410" s="50"/>
      <c r="J410" s="111">
        <f t="shared" si="290"/>
        <v>0</v>
      </c>
      <c r="K410" s="113"/>
      <c r="L410" s="169" t="str">
        <f t="shared" si="309"/>
        <v/>
      </c>
      <c r="M410" s="312" t="s">
        <v>139</v>
      </c>
      <c r="N410" s="164"/>
      <c r="O410" s="170">
        <v>1</v>
      </c>
      <c r="P410" s="171"/>
      <c r="Q410" s="198"/>
      <c r="R410" s="198"/>
      <c r="S410" s="198"/>
      <c r="T410" s="199">
        <v>8.8000000000000007</v>
      </c>
      <c r="U410" s="173">
        <f t="shared" ref="U410:U412" si="317">PRODUCT(O410:T410)</f>
        <v>8.8000000000000007</v>
      </c>
      <c r="V410" s="172"/>
      <c r="W410" s="158"/>
      <c r="X410" s="3"/>
      <c r="Y410" s="231"/>
      <c r="Z410" s="185"/>
      <c r="AA410" s="185"/>
      <c r="AB410" s="185"/>
      <c r="AC410" s="185"/>
      <c r="AD410" s="185"/>
      <c r="AE410" s="185"/>
      <c r="AF410" s="185"/>
    </row>
    <row r="411" spans="1:32" s="1" customFormat="1">
      <c r="A411" s="168"/>
      <c r="B411" s="110" t="str">
        <f t="shared" si="283"/>
        <v/>
      </c>
      <c r="C411" s="111">
        <f t="shared" si="284"/>
        <v>3</v>
      </c>
      <c r="D411" s="112">
        <f t="shared" si="285"/>
        <v>1</v>
      </c>
      <c r="E411" s="112">
        <f t="shared" si="286"/>
        <v>8</v>
      </c>
      <c r="F411" s="112">
        <f t="shared" si="287"/>
        <v>1</v>
      </c>
      <c r="G411" s="111" t="str">
        <f t="shared" si="288"/>
        <v/>
      </c>
      <c r="H411" s="111" t="str">
        <f t="shared" si="289"/>
        <v/>
      </c>
      <c r="I411" s="50"/>
      <c r="J411" s="111">
        <f t="shared" si="290"/>
        <v>0</v>
      </c>
      <c r="K411" s="113"/>
      <c r="L411" s="169" t="str">
        <f t="shared" si="309"/>
        <v/>
      </c>
      <c r="M411" s="312" t="s">
        <v>140</v>
      </c>
      <c r="N411" s="164"/>
      <c r="O411" s="170">
        <v>1</v>
      </c>
      <c r="P411" s="171"/>
      <c r="Q411" s="198"/>
      <c r="R411" s="198"/>
      <c r="S411" s="198"/>
      <c r="T411" s="199">
        <v>7.8</v>
      </c>
      <c r="U411" s="173">
        <f t="shared" si="317"/>
        <v>7.8</v>
      </c>
      <c r="V411" s="172"/>
      <c r="W411" s="158"/>
      <c r="X411" s="3"/>
      <c r="Y411" s="231"/>
      <c r="Z411" s="185"/>
      <c r="AA411" s="185"/>
      <c r="AB411" s="185"/>
      <c r="AC411" s="185"/>
      <c r="AD411" s="185"/>
      <c r="AE411" s="185"/>
      <c r="AF411" s="185"/>
    </row>
    <row r="412" spans="1:32" s="1" customFormat="1">
      <c r="A412" s="168"/>
      <c r="B412" s="110" t="str">
        <f t="shared" ref="B412:B475" si="318">IF(OR(A412&gt;C411+1,A412&gt;5),"ERRO","")</f>
        <v/>
      </c>
      <c r="C412" s="111">
        <f t="shared" ref="C412:C475" si="319">IF(A412=0,C411,A412)</f>
        <v>3</v>
      </c>
      <c r="D412" s="112">
        <f t="shared" ref="D412:D475" si="320">IF(A412=0,D411,IF(A412=1,D411+1,D411))</f>
        <v>1</v>
      </c>
      <c r="E412" s="112">
        <f t="shared" ref="E412:E475" si="321">IF(A412=0,E411,IF(D412&gt;D411,"",IF(E411&lt;&gt;"",IF(A412=2,E411+1,E411),1)))</f>
        <v>8</v>
      </c>
      <c r="F412" s="112">
        <f t="shared" ref="F412:F475" si="322">IF(A412=0,F411,IF(D412&gt;D411,"",IF(E412&lt;&gt;E411,"",IF(F411&lt;&gt;"",IF(A412=3,F411+1,F411),1))))</f>
        <v>1</v>
      </c>
      <c r="G412" s="111" t="str">
        <f t="shared" ref="G412:G475" si="323">IF(A412=0,G411,IF(D412&gt;D411,"",IF(E412&lt;&gt;E411,"",IF(F411&lt;&gt;F412,"",IF(G411&lt;&gt;"",IF(A412=4,G411+1,G411),1)))))</f>
        <v/>
      </c>
      <c r="H412" s="111" t="str">
        <f t="shared" ref="H412:H475" si="324">IF(A412=0,H411,IF(D412&gt;D411,"",IF(E412&lt;&gt;E411,"",IF(F411&lt;&gt;F412,"",IF(G412&lt;&gt;G411,"",IF(A412=5,IF(H411="",1,H411+1),""))))))</f>
        <v/>
      </c>
      <c r="I412" s="50"/>
      <c r="J412" s="111">
        <f t="shared" ref="J412:J475" si="325">IF(A412=0,I411,IF(D412&gt;D411,"",IF(E412&lt;&gt;E411,"",IF(F411&lt;&gt;F412,"",IF(G412&lt;&gt;G411,"",IF(H412&lt;&gt;H411,"",IF(A412=6,IF(I411="",1,I411+1),"")))))))</f>
        <v>0</v>
      </c>
      <c r="K412" s="113"/>
      <c r="L412" s="169" t="str">
        <f>IF(A412=0,"",IF(AND(D412="",E412="",F412="",G412="",H412=""),"",CONCATENATE(TEXT(D412,0),IF(E412="","",CONCATENATE(".",TEXT(E412,0))),IF(F412="","",CONCATENATE(".",TEXT(F412,0))),IF(G412="","",CONCATENATE(".",TEXT(G412,0))),IF(H412="","",CONCATENATE(".",TEXT(H412,0))),IF(I412="","",CONCATENATE(".",TEXT(I412,0))))))</f>
        <v/>
      </c>
      <c r="M412" s="312" t="s">
        <v>141</v>
      </c>
      <c r="N412" s="164"/>
      <c r="O412" s="170">
        <v>1</v>
      </c>
      <c r="P412" s="171"/>
      <c r="Q412" s="198"/>
      <c r="R412" s="198"/>
      <c r="S412" s="198"/>
      <c r="T412" s="199">
        <v>3.3</v>
      </c>
      <c r="U412" s="173">
        <f t="shared" si="317"/>
        <v>3.3</v>
      </c>
      <c r="V412" s="172"/>
      <c r="W412" s="158"/>
      <c r="X412" s="3"/>
      <c r="Y412" s="231"/>
      <c r="Z412" s="237"/>
      <c r="AA412" s="185"/>
      <c r="AB412" s="185"/>
      <c r="AC412" s="185"/>
      <c r="AD412" s="185"/>
      <c r="AE412" s="185"/>
      <c r="AF412" s="185"/>
    </row>
    <row r="413" spans="1:32" s="1" customFormat="1">
      <c r="A413" s="168"/>
      <c r="B413" s="110" t="str">
        <f t="shared" si="318"/>
        <v/>
      </c>
      <c r="C413" s="111">
        <f t="shared" si="319"/>
        <v>3</v>
      </c>
      <c r="D413" s="112">
        <f t="shared" si="320"/>
        <v>1</v>
      </c>
      <c r="E413" s="112">
        <f t="shared" si="321"/>
        <v>8</v>
      </c>
      <c r="F413" s="112">
        <f t="shared" si="322"/>
        <v>1</v>
      </c>
      <c r="G413" s="111" t="str">
        <f t="shared" si="323"/>
        <v/>
      </c>
      <c r="H413" s="111" t="str">
        <f t="shared" si="324"/>
        <v/>
      </c>
      <c r="I413" s="50"/>
      <c r="J413" s="111">
        <f t="shared" si="325"/>
        <v>0</v>
      </c>
      <c r="K413" s="113"/>
      <c r="L413" s="169" t="str">
        <f t="shared" si="309"/>
        <v/>
      </c>
      <c r="M413" s="313" t="s">
        <v>248</v>
      </c>
      <c r="N413" s="164"/>
      <c r="O413" s="170"/>
      <c r="P413" s="171"/>
      <c r="Q413" s="198"/>
      <c r="R413" s="198"/>
      <c r="S413" s="198"/>
      <c r="T413" s="199"/>
      <c r="U413" s="173"/>
      <c r="V413" s="172">
        <f>SUM(U414:U416)</f>
        <v>27.900000000000002</v>
      </c>
      <c r="W413" s="158"/>
      <c r="X413" s="3"/>
      <c r="Y413" s="231"/>
      <c r="Z413" s="185"/>
      <c r="AA413" s="185"/>
      <c r="AB413" s="185"/>
      <c r="AC413" s="185"/>
      <c r="AD413" s="185"/>
      <c r="AE413" s="185"/>
      <c r="AF413" s="185"/>
    </row>
    <row r="414" spans="1:32" s="1" customFormat="1">
      <c r="A414" s="168"/>
      <c r="B414" s="110" t="str">
        <f t="shared" si="318"/>
        <v/>
      </c>
      <c r="C414" s="111">
        <f t="shared" si="319"/>
        <v>3</v>
      </c>
      <c r="D414" s="112">
        <f t="shared" si="320"/>
        <v>1</v>
      </c>
      <c r="E414" s="112">
        <f t="shared" si="321"/>
        <v>8</v>
      </c>
      <c r="F414" s="112">
        <f t="shared" si="322"/>
        <v>1</v>
      </c>
      <c r="G414" s="111" t="str">
        <f t="shared" si="323"/>
        <v/>
      </c>
      <c r="H414" s="111" t="str">
        <f t="shared" si="324"/>
        <v/>
      </c>
      <c r="I414" s="50"/>
      <c r="J414" s="111">
        <f t="shared" si="325"/>
        <v>0</v>
      </c>
      <c r="K414" s="113"/>
      <c r="L414" s="169" t="str">
        <f t="shared" si="309"/>
        <v/>
      </c>
      <c r="M414" s="312" t="s">
        <v>200</v>
      </c>
      <c r="N414" s="164"/>
      <c r="O414" s="170">
        <v>1</v>
      </c>
      <c r="P414" s="171"/>
      <c r="Q414" s="198"/>
      <c r="R414" s="198"/>
      <c r="S414" s="198"/>
      <c r="T414" s="199">
        <v>8.1999999999999993</v>
      </c>
      <c r="U414" s="173">
        <f t="shared" ref="U414:U416" si="326">PRODUCT(O414:T414)</f>
        <v>8.1999999999999993</v>
      </c>
      <c r="V414" s="172"/>
      <c r="W414" s="158"/>
      <c r="X414" s="3"/>
      <c r="Y414" s="231"/>
      <c r="Z414" s="185"/>
      <c r="AA414" s="185"/>
      <c r="AB414" s="185"/>
      <c r="AC414" s="185"/>
      <c r="AD414" s="185"/>
      <c r="AE414" s="185"/>
      <c r="AF414" s="185"/>
    </row>
    <row r="415" spans="1:32" s="1" customFormat="1">
      <c r="A415" s="168"/>
      <c r="B415" s="110" t="str">
        <f t="shared" si="318"/>
        <v/>
      </c>
      <c r="C415" s="111">
        <f t="shared" si="319"/>
        <v>3</v>
      </c>
      <c r="D415" s="112">
        <f t="shared" si="320"/>
        <v>1</v>
      </c>
      <c r="E415" s="112">
        <f t="shared" si="321"/>
        <v>8</v>
      </c>
      <c r="F415" s="112">
        <f t="shared" si="322"/>
        <v>1</v>
      </c>
      <c r="G415" s="111" t="str">
        <f t="shared" si="323"/>
        <v/>
      </c>
      <c r="H415" s="111" t="str">
        <f t="shared" si="324"/>
        <v/>
      </c>
      <c r="I415" s="50"/>
      <c r="J415" s="111">
        <f t="shared" si="325"/>
        <v>0</v>
      </c>
      <c r="K415" s="113"/>
      <c r="L415" s="169" t="str">
        <f t="shared" si="309"/>
        <v/>
      </c>
      <c r="M415" s="312" t="s">
        <v>172</v>
      </c>
      <c r="N415" s="164"/>
      <c r="O415" s="170">
        <v>1</v>
      </c>
      <c r="P415" s="171"/>
      <c r="Q415" s="198"/>
      <c r="R415" s="198"/>
      <c r="S415" s="198"/>
      <c r="T415" s="199">
        <v>8.4</v>
      </c>
      <c r="U415" s="173">
        <f t="shared" si="326"/>
        <v>8.4</v>
      </c>
      <c r="V415" s="172"/>
      <c r="W415" s="158"/>
      <c r="X415" s="3"/>
      <c r="Y415" s="231"/>
      <c r="Z415" s="185"/>
      <c r="AA415" s="185"/>
      <c r="AB415" s="185"/>
      <c r="AC415" s="185"/>
      <c r="AD415" s="185"/>
      <c r="AE415" s="185"/>
      <c r="AF415" s="185"/>
    </row>
    <row r="416" spans="1:32" s="1" customFormat="1">
      <c r="A416" s="168"/>
      <c r="B416" s="110" t="str">
        <f t="shared" si="318"/>
        <v/>
      </c>
      <c r="C416" s="111">
        <f t="shared" si="319"/>
        <v>3</v>
      </c>
      <c r="D416" s="112">
        <f t="shared" si="320"/>
        <v>1</v>
      </c>
      <c r="E416" s="112">
        <f t="shared" si="321"/>
        <v>8</v>
      </c>
      <c r="F416" s="112">
        <f t="shared" si="322"/>
        <v>1</v>
      </c>
      <c r="G416" s="111" t="str">
        <f t="shared" si="323"/>
        <v/>
      </c>
      <c r="H416" s="111" t="str">
        <f t="shared" si="324"/>
        <v/>
      </c>
      <c r="I416" s="50"/>
      <c r="J416" s="111">
        <f t="shared" si="325"/>
        <v>0</v>
      </c>
      <c r="K416" s="113"/>
      <c r="L416" s="169" t="str">
        <f t="shared" si="309"/>
        <v/>
      </c>
      <c r="M416" s="312" t="s">
        <v>145</v>
      </c>
      <c r="N416" s="164"/>
      <c r="O416" s="170">
        <v>1</v>
      </c>
      <c r="P416" s="171"/>
      <c r="Q416" s="198"/>
      <c r="R416" s="198"/>
      <c r="S416" s="198"/>
      <c r="T416" s="199">
        <v>11.3</v>
      </c>
      <c r="U416" s="173">
        <f t="shared" si="326"/>
        <v>11.3</v>
      </c>
      <c r="V416" s="172"/>
      <c r="W416" s="158"/>
      <c r="X416" s="3"/>
      <c r="Y416" s="231"/>
      <c r="Z416" s="185"/>
      <c r="AA416" s="185"/>
      <c r="AB416" s="185"/>
      <c r="AC416" s="185"/>
      <c r="AD416" s="185"/>
      <c r="AE416" s="185"/>
      <c r="AF416" s="185"/>
    </row>
    <row r="417" spans="1:32" s="1" customFormat="1">
      <c r="A417" s="168"/>
      <c r="B417" s="110" t="str">
        <f t="shared" si="318"/>
        <v/>
      </c>
      <c r="C417" s="111">
        <f t="shared" si="319"/>
        <v>3</v>
      </c>
      <c r="D417" s="112">
        <f t="shared" si="320"/>
        <v>1</v>
      </c>
      <c r="E417" s="112">
        <f t="shared" si="321"/>
        <v>8</v>
      </c>
      <c r="F417" s="112">
        <f t="shared" si="322"/>
        <v>1</v>
      </c>
      <c r="G417" s="111" t="str">
        <f t="shared" si="323"/>
        <v/>
      </c>
      <c r="H417" s="111" t="str">
        <f t="shared" si="324"/>
        <v/>
      </c>
      <c r="I417" s="50"/>
      <c r="J417" s="111">
        <f t="shared" si="325"/>
        <v>0</v>
      </c>
      <c r="K417" s="113"/>
      <c r="L417" s="169" t="str">
        <f t="shared" si="309"/>
        <v/>
      </c>
      <c r="M417" s="306" t="s">
        <v>130</v>
      </c>
      <c r="N417" s="164"/>
      <c r="O417" s="170"/>
      <c r="P417" s="171"/>
      <c r="Q417" s="198"/>
      <c r="R417" s="198"/>
      <c r="S417" s="198"/>
      <c r="T417" s="199"/>
      <c r="U417" s="173"/>
      <c r="V417" s="172">
        <f>SUM(U418:U420)</f>
        <v>96.7</v>
      </c>
      <c r="W417" s="158"/>
      <c r="X417" s="3"/>
      <c r="Y417" s="231"/>
      <c r="Z417" s="185"/>
      <c r="AA417" s="185"/>
      <c r="AB417" s="185"/>
      <c r="AC417" s="185"/>
      <c r="AD417" s="185"/>
      <c r="AE417" s="185"/>
      <c r="AF417" s="185"/>
    </row>
    <row r="418" spans="1:32" s="1" customFormat="1">
      <c r="A418" s="168"/>
      <c r="B418" s="110" t="str">
        <f t="shared" si="318"/>
        <v/>
      </c>
      <c r="C418" s="111">
        <f t="shared" si="319"/>
        <v>3</v>
      </c>
      <c r="D418" s="112">
        <f t="shared" si="320"/>
        <v>1</v>
      </c>
      <c r="E418" s="112">
        <f t="shared" si="321"/>
        <v>8</v>
      </c>
      <c r="F418" s="112">
        <f t="shared" si="322"/>
        <v>1</v>
      </c>
      <c r="G418" s="111" t="str">
        <f t="shared" si="323"/>
        <v/>
      </c>
      <c r="H418" s="111" t="str">
        <f t="shared" si="324"/>
        <v/>
      </c>
      <c r="I418" s="50"/>
      <c r="J418" s="111">
        <f t="shared" si="325"/>
        <v>0</v>
      </c>
      <c r="K418" s="113"/>
      <c r="L418" s="169" t="str">
        <f t="shared" si="309"/>
        <v/>
      </c>
      <c r="M418" s="312" t="s">
        <v>146</v>
      </c>
      <c r="N418" s="164"/>
      <c r="O418" s="170">
        <v>1</v>
      </c>
      <c r="P418" s="171"/>
      <c r="Q418" s="198"/>
      <c r="R418" s="198"/>
      <c r="S418" s="198"/>
      <c r="T418" s="199">
        <v>9.5</v>
      </c>
      <c r="U418" s="173">
        <f t="shared" ref="U418:U420" si="327">PRODUCT(O418:T418)</f>
        <v>9.5</v>
      </c>
      <c r="V418" s="172"/>
      <c r="W418" s="158"/>
      <c r="X418" s="3"/>
      <c r="Y418" s="231"/>
      <c r="Z418" s="185"/>
      <c r="AA418" s="185"/>
      <c r="AB418" s="185"/>
      <c r="AC418" s="185"/>
      <c r="AD418" s="185"/>
      <c r="AE418" s="185"/>
      <c r="AF418" s="185"/>
    </row>
    <row r="419" spans="1:32" s="1" customFormat="1">
      <c r="A419" s="168"/>
      <c r="B419" s="110" t="str">
        <f t="shared" si="318"/>
        <v/>
      </c>
      <c r="C419" s="111">
        <f t="shared" si="319"/>
        <v>3</v>
      </c>
      <c r="D419" s="112">
        <f t="shared" si="320"/>
        <v>1</v>
      </c>
      <c r="E419" s="112">
        <f t="shared" si="321"/>
        <v>8</v>
      </c>
      <c r="F419" s="112">
        <f t="shared" si="322"/>
        <v>1</v>
      </c>
      <c r="G419" s="111" t="str">
        <f t="shared" si="323"/>
        <v/>
      </c>
      <c r="H419" s="111" t="str">
        <f t="shared" si="324"/>
        <v/>
      </c>
      <c r="I419" s="50"/>
      <c r="J419" s="111">
        <f t="shared" si="325"/>
        <v>0</v>
      </c>
      <c r="K419" s="113"/>
      <c r="L419" s="169" t="str">
        <f t="shared" si="309"/>
        <v/>
      </c>
      <c r="M419" s="312" t="s">
        <v>147</v>
      </c>
      <c r="N419" s="164"/>
      <c r="O419" s="170">
        <v>1</v>
      </c>
      <c r="P419" s="171"/>
      <c r="Q419" s="198"/>
      <c r="R419" s="198"/>
      <c r="S419" s="198"/>
      <c r="T419" s="199">
        <v>7.7</v>
      </c>
      <c r="U419" s="173">
        <f t="shared" si="327"/>
        <v>7.7</v>
      </c>
      <c r="V419" s="172"/>
      <c r="W419" s="158"/>
      <c r="X419" s="3"/>
      <c r="Y419" s="231"/>
      <c r="Z419" s="185"/>
      <c r="AA419" s="185"/>
      <c r="AB419" s="185"/>
      <c r="AC419" s="185"/>
      <c r="AD419" s="185"/>
      <c r="AE419" s="185"/>
      <c r="AF419" s="185"/>
    </row>
    <row r="420" spans="1:32" s="1" customFormat="1">
      <c r="A420" s="168"/>
      <c r="B420" s="110" t="str">
        <f t="shared" si="318"/>
        <v/>
      </c>
      <c r="C420" s="111">
        <f t="shared" si="319"/>
        <v>3</v>
      </c>
      <c r="D420" s="112">
        <f t="shared" si="320"/>
        <v>1</v>
      </c>
      <c r="E420" s="112">
        <f t="shared" si="321"/>
        <v>8</v>
      </c>
      <c r="F420" s="112">
        <f t="shared" si="322"/>
        <v>1</v>
      </c>
      <c r="G420" s="111" t="str">
        <f t="shared" si="323"/>
        <v/>
      </c>
      <c r="H420" s="111" t="str">
        <f t="shared" si="324"/>
        <v/>
      </c>
      <c r="I420" s="50"/>
      <c r="J420" s="111">
        <f t="shared" si="325"/>
        <v>0</v>
      </c>
      <c r="K420" s="113"/>
      <c r="L420" s="169" t="str">
        <f t="shared" si="309"/>
        <v/>
      </c>
      <c r="M420" s="312" t="s">
        <v>148</v>
      </c>
      <c r="N420" s="164"/>
      <c r="O420" s="170">
        <v>1</v>
      </c>
      <c r="P420" s="171"/>
      <c r="Q420" s="198"/>
      <c r="R420" s="198"/>
      <c r="S420" s="198"/>
      <c r="T420" s="199">
        <v>79.5</v>
      </c>
      <c r="U420" s="173">
        <f t="shared" si="327"/>
        <v>79.5</v>
      </c>
      <c r="V420" s="172"/>
      <c r="W420" s="158"/>
      <c r="X420" s="3"/>
      <c r="Y420" s="231"/>
      <c r="Z420" s="185"/>
      <c r="AA420" s="185"/>
      <c r="AB420" s="185"/>
      <c r="AC420" s="185"/>
      <c r="AD420" s="185"/>
      <c r="AE420" s="185"/>
      <c r="AF420" s="185"/>
    </row>
    <row r="421" spans="1:32" s="1" customFormat="1">
      <c r="A421" s="168"/>
      <c r="B421" s="110" t="str">
        <f t="shared" si="318"/>
        <v/>
      </c>
      <c r="C421" s="111">
        <f t="shared" si="319"/>
        <v>3</v>
      </c>
      <c r="D421" s="112">
        <f t="shared" si="320"/>
        <v>1</v>
      </c>
      <c r="E421" s="112">
        <f t="shared" si="321"/>
        <v>8</v>
      </c>
      <c r="F421" s="112">
        <f t="shared" si="322"/>
        <v>1</v>
      </c>
      <c r="G421" s="111" t="str">
        <f t="shared" si="323"/>
        <v/>
      </c>
      <c r="H421" s="111" t="str">
        <f t="shared" si="324"/>
        <v/>
      </c>
      <c r="I421" s="50"/>
      <c r="J421" s="111">
        <f t="shared" si="325"/>
        <v>0</v>
      </c>
      <c r="K421" s="113"/>
      <c r="L421" s="169" t="str">
        <f t="shared" si="309"/>
        <v/>
      </c>
      <c r="M421" s="306" t="s">
        <v>149</v>
      </c>
      <c r="N421" s="164"/>
      <c r="O421" s="170"/>
      <c r="P421" s="171"/>
      <c r="Q421" s="198"/>
      <c r="R421" s="198"/>
      <c r="S421" s="198"/>
      <c r="T421" s="199"/>
      <c r="U421" s="173"/>
      <c r="V421" s="172">
        <f>SUM(U422:U422)</f>
        <v>8.4</v>
      </c>
      <c r="W421" s="158"/>
      <c r="X421" s="3"/>
      <c r="Y421" s="231"/>
      <c r="Z421" s="185"/>
      <c r="AA421" s="185"/>
      <c r="AB421" s="185"/>
      <c r="AC421" s="185"/>
      <c r="AD421" s="185"/>
      <c r="AE421" s="185"/>
      <c r="AF421" s="185"/>
    </row>
    <row r="422" spans="1:32" s="1" customFormat="1">
      <c r="A422" s="168"/>
      <c r="B422" s="110" t="str">
        <f t="shared" si="318"/>
        <v/>
      </c>
      <c r="C422" s="111">
        <f t="shared" si="319"/>
        <v>3</v>
      </c>
      <c r="D422" s="112">
        <f t="shared" si="320"/>
        <v>1</v>
      </c>
      <c r="E422" s="112">
        <f t="shared" si="321"/>
        <v>8</v>
      </c>
      <c r="F422" s="112">
        <f t="shared" si="322"/>
        <v>1</v>
      </c>
      <c r="G422" s="111" t="str">
        <f t="shared" si="323"/>
        <v/>
      </c>
      <c r="H422" s="111" t="str">
        <f t="shared" si="324"/>
        <v/>
      </c>
      <c r="I422" s="50"/>
      <c r="J422" s="111">
        <f t="shared" si="325"/>
        <v>0</v>
      </c>
      <c r="K422" s="113"/>
      <c r="L422" s="169" t="str">
        <f t="shared" si="309"/>
        <v/>
      </c>
      <c r="M422" s="312" t="s">
        <v>152</v>
      </c>
      <c r="N422" s="164"/>
      <c r="O422" s="170">
        <v>1</v>
      </c>
      <c r="P422" s="171"/>
      <c r="Q422" s="198"/>
      <c r="R422" s="198"/>
      <c r="S422" s="198"/>
      <c r="T422" s="199">
        <v>8.4</v>
      </c>
      <c r="U422" s="173">
        <f t="shared" ref="U422" si="328">PRODUCT(O422:T422)</f>
        <v>8.4</v>
      </c>
      <c r="V422" s="172"/>
      <c r="W422" s="158"/>
      <c r="X422" s="3"/>
      <c r="Y422" s="231"/>
      <c r="Z422" s="185"/>
      <c r="AA422" s="185"/>
      <c r="AB422" s="185"/>
      <c r="AC422" s="185"/>
      <c r="AD422" s="185"/>
      <c r="AE422" s="185"/>
      <c r="AF422" s="185"/>
    </row>
    <row r="423" spans="1:32" s="1" customFormat="1">
      <c r="A423" s="168"/>
      <c r="B423" s="110" t="str">
        <f t="shared" si="318"/>
        <v/>
      </c>
      <c r="C423" s="111">
        <f t="shared" si="319"/>
        <v>3</v>
      </c>
      <c r="D423" s="112">
        <f t="shared" si="320"/>
        <v>1</v>
      </c>
      <c r="E423" s="112">
        <f t="shared" si="321"/>
        <v>8</v>
      </c>
      <c r="F423" s="112">
        <f t="shared" si="322"/>
        <v>1</v>
      </c>
      <c r="G423" s="111" t="str">
        <f t="shared" si="323"/>
        <v/>
      </c>
      <c r="H423" s="111" t="str">
        <f t="shared" si="324"/>
        <v/>
      </c>
      <c r="I423" s="50"/>
      <c r="J423" s="111">
        <f t="shared" si="325"/>
        <v>0</v>
      </c>
      <c r="K423" s="113"/>
      <c r="L423" s="169" t="str">
        <f t="shared" si="309"/>
        <v/>
      </c>
      <c r="M423" s="306" t="s">
        <v>151</v>
      </c>
      <c r="N423" s="164"/>
      <c r="O423" s="170"/>
      <c r="P423" s="171"/>
      <c r="Q423" s="198"/>
      <c r="R423" s="198"/>
      <c r="S423" s="198"/>
      <c r="T423" s="199"/>
      <c r="U423" s="173"/>
      <c r="V423" s="172">
        <f>SUM(U424:U424)</f>
        <v>5</v>
      </c>
      <c r="W423" s="158"/>
      <c r="X423" s="3"/>
      <c r="Y423" s="231"/>
      <c r="Z423" s="185"/>
      <c r="AA423" s="185"/>
      <c r="AB423" s="185"/>
      <c r="AC423" s="185"/>
      <c r="AD423" s="185"/>
      <c r="AE423" s="185"/>
      <c r="AF423" s="185"/>
    </row>
    <row r="424" spans="1:32" s="1" customFormat="1">
      <c r="A424" s="168"/>
      <c r="B424" s="110" t="str">
        <f t="shared" si="318"/>
        <v/>
      </c>
      <c r="C424" s="111">
        <f t="shared" si="319"/>
        <v>3</v>
      </c>
      <c r="D424" s="112">
        <f t="shared" si="320"/>
        <v>1</v>
      </c>
      <c r="E424" s="112">
        <f t="shared" si="321"/>
        <v>8</v>
      </c>
      <c r="F424" s="112">
        <f t="shared" si="322"/>
        <v>1</v>
      </c>
      <c r="G424" s="111" t="str">
        <f t="shared" si="323"/>
        <v/>
      </c>
      <c r="H424" s="111" t="str">
        <f t="shared" si="324"/>
        <v/>
      </c>
      <c r="I424" s="50"/>
      <c r="J424" s="111">
        <f t="shared" si="325"/>
        <v>0</v>
      </c>
      <c r="K424" s="113"/>
      <c r="L424" s="169" t="str">
        <f t="shared" si="309"/>
        <v/>
      </c>
      <c r="M424" s="312" t="s">
        <v>249</v>
      </c>
      <c r="N424" s="164"/>
      <c r="O424" s="170">
        <v>1</v>
      </c>
      <c r="P424" s="171"/>
      <c r="Q424" s="198"/>
      <c r="R424" s="198"/>
      <c r="S424" s="198"/>
      <c r="T424" s="199">
        <v>5</v>
      </c>
      <c r="U424" s="173">
        <f t="shared" ref="U424" si="329">PRODUCT(O424:T424)</f>
        <v>5</v>
      </c>
      <c r="V424" s="172"/>
      <c r="W424" s="158"/>
      <c r="X424" s="3"/>
      <c r="Y424" s="231"/>
      <c r="Z424" s="185"/>
      <c r="AA424" s="185"/>
      <c r="AB424" s="185"/>
      <c r="AC424" s="185"/>
      <c r="AD424" s="185"/>
      <c r="AE424" s="185"/>
      <c r="AF424" s="185"/>
    </row>
    <row r="425" spans="1:32" s="1" customFormat="1">
      <c r="A425" s="168"/>
      <c r="B425" s="110" t="str">
        <f t="shared" si="318"/>
        <v/>
      </c>
      <c r="C425" s="111">
        <f t="shared" si="319"/>
        <v>3</v>
      </c>
      <c r="D425" s="112">
        <f t="shared" si="320"/>
        <v>1</v>
      </c>
      <c r="E425" s="112">
        <f t="shared" si="321"/>
        <v>8</v>
      </c>
      <c r="F425" s="112">
        <f t="shared" si="322"/>
        <v>1</v>
      </c>
      <c r="G425" s="111" t="str">
        <f t="shared" si="323"/>
        <v/>
      </c>
      <c r="H425" s="111" t="str">
        <f t="shared" si="324"/>
        <v/>
      </c>
      <c r="I425" s="50"/>
      <c r="J425" s="111">
        <f t="shared" si="325"/>
        <v>0</v>
      </c>
      <c r="K425" s="113"/>
      <c r="L425" s="169" t="str">
        <f t="shared" si="309"/>
        <v/>
      </c>
      <c r="M425" s="313" t="s">
        <v>28</v>
      </c>
      <c r="N425" s="164"/>
      <c r="O425" s="170"/>
      <c r="P425" s="171"/>
      <c r="Q425" s="198"/>
      <c r="R425" s="198"/>
      <c r="S425" s="198"/>
      <c r="T425" s="199"/>
      <c r="U425" s="173"/>
      <c r="V425" s="172"/>
      <c r="W425" s="175"/>
      <c r="X425" s="2"/>
      <c r="Y425" s="231"/>
    </row>
    <row r="426" spans="1:32" s="2" customFormat="1" ht="123.75" customHeight="1">
      <c r="A426" s="168">
        <v>3</v>
      </c>
      <c r="B426" s="110" t="str">
        <f t="shared" si="318"/>
        <v/>
      </c>
      <c r="C426" s="111">
        <f t="shared" si="319"/>
        <v>3</v>
      </c>
      <c r="D426" s="112">
        <f t="shared" si="320"/>
        <v>1</v>
      </c>
      <c r="E426" s="112">
        <f t="shared" si="321"/>
        <v>8</v>
      </c>
      <c r="F426" s="112">
        <f t="shared" si="322"/>
        <v>2</v>
      </c>
      <c r="G426" s="111" t="str">
        <f t="shared" si="323"/>
        <v/>
      </c>
      <c r="H426" s="111" t="str">
        <f t="shared" si="324"/>
        <v/>
      </c>
      <c r="I426" s="50"/>
      <c r="J426" s="111" t="str">
        <f t="shared" si="325"/>
        <v/>
      </c>
      <c r="K426" s="113"/>
      <c r="L426" s="169" t="str">
        <f t="shared" si="309"/>
        <v>1.8.2</v>
      </c>
      <c r="M426" s="311" t="s">
        <v>250</v>
      </c>
      <c r="N426" s="164" t="s">
        <v>4</v>
      </c>
      <c r="O426" s="170"/>
      <c r="P426" s="171"/>
      <c r="Q426" s="198"/>
      <c r="R426" s="198"/>
      <c r="S426" s="198"/>
      <c r="T426" s="199"/>
      <c r="U426" s="150" t="s">
        <v>22</v>
      </c>
      <c r="V426" s="172"/>
      <c r="W426" s="178">
        <f>_xlfn.CEILING.MATH(W427,0.5)</f>
        <v>47</v>
      </c>
      <c r="X426" s="3"/>
      <c r="Y426" s="231"/>
      <c r="AA426" s="238"/>
    </row>
    <row r="427" spans="1:32" s="2" customFormat="1">
      <c r="A427" s="168"/>
      <c r="B427" s="110" t="str">
        <f t="shared" si="318"/>
        <v/>
      </c>
      <c r="C427" s="111">
        <f t="shared" si="319"/>
        <v>3</v>
      </c>
      <c r="D427" s="112">
        <f t="shared" si="320"/>
        <v>1</v>
      </c>
      <c r="E427" s="112">
        <f t="shared" si="321"/>
        <v>8</v>
      </c>
      <c r="F427" s="112">
        <f t="shared" si="322"/>
        <v>2</v>
      </c>
      <c r="G427" s="111" t="str">
        <f t="shared" si="323"/>
        <v/>
      </c>
      <c r="H427" s="111" t="str">
        <f t="shared" si="324"/>
        <v/>
      </c>
      <c r="I427" s="50"/>
      <c r="J427" s="111">
        <f t="shared" si="325"/>
        <v>0</v>
      </c>
      <c r="K427" s="113"/>
      <c r="L427" s="169" t="str">
        <f t="shared" si="309"/>
        <v/>
      </c>
      <c r="M427" s="307" t="s">
        <v>28</v>
      </c>
      <c r="N427" s="164"/>
      <c r="O427" s="179"/>
      <c r="P427" s="180"/>
      <c r="Q427" s="200"/>
      <c r="R427" s="200"/>
      <c r="S427" s="200"/>
      <c r="T427" s="201"/>
      <c r="U427" s="151" t="s">
        <v>116</v>
      </c>
      <c r="V427" s="152"/>
      <c r="W427" s="181">
        <f>SUM(V428:V434)</f>
        <v>46.65</v>
      </c>
      <c r="X427" s="236"/>
      <c r="Y427" s="231"/>
    </row>
    <row r="428" spans="1:32" s="1" customFormat="1">
      <c r="A428" s="168"/>
      <c r="B428" s="110" t="str">
        <f t="shared" si="318"/>
        <v/>
      </c>
      <c r="C428" s="111">
        <f t="shared" si="319"/>
        <v>3</v>
      </c>
      <c r="D428" s="112">
        <f t="shared" si="320"/>
        <v>1</v>
      </c>
      <c r="E428" s="112">
        <f t="shared" si="321"/>
        <v>8</v>
      </c>
      <c r="F428" s="112">
        <f t="shared" si="322"/>
        <v>2</v>
      </c>
      <c r="G428" s="111" t="str">
        <f t="shared" si="323"/>
        <v/>
      </c>
      <c r="H428" s="111" t="str">
        <f t="shared" si="324"/>
        <v/>
      </c>
      <c r="I428" s="50"/>
      <c r="J428" s="111">
        <f t="shared" si="325"/>
        <v>0</v>
      </c>
      <c r="K428" s="113"/>
      <c r="L428" s="169" t="str">
        <f t="shared" si="309"/>
        <v/>
      </c>
      <c r="M428" s="306" t="s">
        <v>135</v>
      </c>
      <c r="N428" s="164"/>
      <c r="O428" s="170"/>
      <c r="P428" s="171"/>
      <c r="Q428" s="198"/>
      <c r="R428" s="198"/>
      <c r="S428" s="198"/>
      <c r="T428" s="199"/>
      <c r="U428" s="173"/>
      <c r="V428" s="172">
        <f>SUM(U429:U429)</f>
        <v>9.85</v>
      </c>
      <c r="W428" s="174"/>
      <c r="X428" s="3"/>
      <c r="Y428" s="231"/>
      <c r="Z428" s="185"/>
      <c r="AA428" s="185"/>
      <c r="AB428" s="185"/>
      <c r="AC428" s="185"/>
      <c r="AD428" s="185"/>
      <c r="AE428" s="185"/>
      <c r="AF428" s="185"/>
    </row>
    <row r="429" spans="1:32" s="1" customFormat="1">
      <c r="A429" s="168"/>
      <c r="B429" s="110" t="str">
        <f t="shared" si="318"/>
        <v/>
      </c>
      <c r="C429" s="111">
        <f t="shared" si="319"/>
        <v>3</v>
      </c>
      <c r="D429" s="112">
        <f t="shared" si="320"/>
        <v>1</v>
      </c>
      <c r="E429" s="112">
        <f t="shared" si="321"/>
        <v>8</v>
      </c>
      <c r="F429" s="112">
        <f t="shared" si="322"/>
        <v>2</v>
      </c>
      <c r="G429" s="111" t="str">
        <f t="shared" si="323"/>
        <v/>
      </c>
      <c r="H429" s="111" t="str">
        <f t="shared" si="324"/>
        <v/>
      </c>
      <c r="I429" s="50"/>
      <c r="J429" s="111">
        <f t="shared" si="325"/>
        <v>0</v>
      </c>
      <c r="K429" s="113"/>
      <c r="L429" s="169" t="str">
        <f t="shared" si="309"/>
        <v/>
      </c>
      <c r="M429" s="307" t="s">
        <v>74</v>
      </c>
      <c r="N429" s="164"/>
      <c r="O429" s="170">
        <v>1</v>
      </c>
      <c r="P429" s="171"/>
      <c r="Q429" s="198"/>
      <c r="R429" s="198"/>
      <c r="S429" s="198"/>
      <c r="T429" s="199">
        <v>9.85</v>
      </c>
      <c r="U429" s="173">
        <f t="shared" ref="U429" si="330">PRODUCT(O429:T429)</f>
        <v>9.85</v>
      </c>
      <c r="V429" s="172"/>
      <c r="W429" s="174"/>
      <c r="X429" s="3"/>
      <c r="Y429" s="231"/>
    </row>
    <row r="430" spans="1:32" s="1" customFormat="1">
      <c r="A430" s="168"/>
      <c r="B430" s="110" t="str">
        <f t="shared" si="318"/>
        <v/>
      </c>
      <c r="C430" s="111">
        <f t="shared" si="319"/>
        <v>3</v>
      </c>
      <c r="D430" s="112">
        <f t="shared" si="320"/>
        <v>1</v>
      </c>
      <c r="E430" s="112">
        <f t="shared" si="321"/>
        <v>8</v>
      </c>
      <c r="F430" s="112">
        <f t="shared" si="322"/>
        <v>2</v>
      </c>
      <c r="G430" s="111" t="str">
        <f t="shared" si="323"/>
        <v/>
      </c>
      <c r="H430" s="111" t="str">
        <f t="shared" si="324"/>
        <v/>
      </c>
      <c r="I430" s="50"/>
      <c r="J430" s="111">
        <f t="shared" si="325"/>
        <v>0</v>
      </c>
      <c r="K430" s="113"/>
      <c r="L430" s="169" t="str">
        <f t="shared" si="309"/>
        <v/>
      </c>
      <c r="M430" s="306" t="s">
        <v>130</v>
      </c>
      <c r="N430" s="164"/>
      <c r="O430" s="170"/>
      <c r="P430" s="171"/>
      <c r="Q430" s="198"/>
      <c r="R430" s="198"/>
      <c r="S430" s="198"/>
      <c r="T430" s="199"/>
      <c r="U430" s="173"/>
      <c r="V430" s="172">
        <f>SUM(U431:U432)</f>
        <v>13.3</v>
      </c>
      <c r="W430" s="174"/>
      <c r="X430" s="3"/>
      <c r="Y430" s="231"/>
      <c r="Z430" s="185"/>
      <c r="AA430" s="185"/>
      <c r="AB430" s="185"/>
      <c r="AC430" s="185"/>
      <c r="AD430" s="185"/>
      <c r="AE430" s="185"/>
      <c r="AF430" s="185"/>
    </row>
    <row r="431" spans="1:32" s="1" customFormat="1">
      <c r="A431" s="168"/>
      <c r="B431" s="110" t="str">
        <f t="shared" si="318"/>
        <v/>
      </c>
      <c r="C431" s="111">
        <f t="shared" si="319"/>
        <v>3</v>
      </c>
      <c r="D431" s="112">
        <f t="shared" si="320"/>
        <v>1</v>
      </c>
      <c r="E431" s="112">
        <f t="shared" si="321"/>
        <v>8</v>
      </c>
      <c r="F431" s="112">
        <f t="shared" si="322"/>
        <v>2</v>
      </c>
      <c r="G431" s="111" t="str">
        <f t="shared" si="323"/>
        <v/>
      </c>
      <c r="H431" s="111" t="str">
        <f t="shared" si="324"/>
        <v/>
      </c>
      <c r="I431" s="50"/>
      <c r="J431" s="111">
        <f t="shared" si="325"/>
        <v>0</v>
      </c>
      <c r="K431" s="113"/>
      <c r="L431" s="169" t="str">
        <f t="shared" si="309"/>
        <v/>
      </c>
      <c r="M431" s="307" t="s">
        <v>75</v>
      </c>
      <c r="N431" s="164"/>
      <c r="O431" s="170">
        <v>1</v>
      </c>
      <c r="P431" s="171"/>
      <c r="Q431" s="198"/>
      <c r="R431" s="198"/>
      <c r="S431" s="198"/>
      <c r="T431" s="199">
        <v>6.5</v>
      </c>
      <c r="U431" s="173">
        <f t="shared" ref="U431:U432" si="331">PRODUCT(O431:T431)</f>
        <v>6.5</v>
      </c>
      <c r="V431" s="172"/>
      <c r="W431" s="174"/>
      <c r="X431" s="3"/>
      <c r="Y431" s="231"/>
    </row>
    <row r="432" spans="1:32" s="1" customFormat="1">
      <c r="A432" s="168"/>
      <c r="B432" s="110" t="str">
        <f t="shared" si="318"/>
        <v/>
      </c>
      <c r="C432" s="111">
        <f t="shared" si="319"/>
        <v>3</v>
      </c>
      <c r="D432" s="112">
        <f t="shared" si="320"/>
        <v>1</v>
      </c>
      <c r="E432" s="112">
        <f t="shared" si="321"/>
        <v>8</v>
      </c>
      <c r="F432" s="112">
        <f t="shared" si="322"/>
        <v>2</v>
      </c>
      <c r="G432" s="111" t="str">
        <f t="shared" si="323"/>
        <v/>
      </c>
      <c r="H432" s="111" t="str">
        <f t="shared" si="324"/>
        <v/>
      </c>
      <c r="I432" s="50"/>
      <c r="J432" s="111">
        <f t="shared" si="325"/>
        <v>0</v>
      </c>
      <c r="K432" s="113"/>
      <c r="L432" s="169" t="str">
        <f t="shared" si="309"/>
        <v/>
      </c>
      <c r="M432" s="307" t="s">
        <v>76</v>
      </c>
      <c r="N432" s="164"/>
      <c r="O432" s="170">
        <v>1</v>
      </c>
      <c r="P432" s="171"/>
      <c r="Q432" s="198"/>
      <c r="R432" s="198"/>
      <c r="S432" s="198"/>
      <c r="T432" s="199">
        <v>6.8</v>
      </c>
      <c r="U432" s="173">
        <f t="shared" si="331"/>
        <v>6.8</v>
      </c>
      <c r="V432" s="172"/>
      <c r="W432" s="174"/>
      <c r="X432" s="3"/>
      <c r="Y432" s="231"/>
    </row>
    <row r="433" spans="1:32" s="1" customFormat="1">
      <c r="A433" s="168"/>
      <c r="B433" s="110" t="str">
        <f t="shared" si="318"/>
        <v/>
      </c>
      <c r="C433" s="111">
        <f t="shared" si="319"/>
        <v>3</v>
      </c>
      <c r="D433" s="112">
        <f t="shared" si="320"/>
        <v>1</v>
      </c>
      <c r="E433" s="112">
        <f t="shared" si="321"/>
        <v>8</v>
      </c>
      <c r="F433" s="112">
        <f t="shared" si="322"/>
        <v>2</v>
      </c>
      <c r="G433" s="111" t="str">
        <f t="shared" si="323"/>
        <v/>
      </c>
      <c r="H433" s="111" t="str">
        <f t="shared" si="324"/>
        <v/>
      </c>
      <c r="I433" s="50"/>
      <c r="J433" s="111">
        <f t="shared" si="325"/>
        <v>0</v>
      </c>
      <c r="K433" s="113"/>
      <c r="L433" s="169" t="str">
        <f t="shared" si="309"/>
        <v/>
      </c>
      <c r="M433" s="306" t="s">
        <v>149</v>
      </c>
      <c r="N433" s="164"/>
      <c r="O433" s="170"/>
      <c r="P433" s="171"/>
      <c r="Q433" s="198"/>
      <c r="R433" s="198"/>
      <c r="S433" s="198"/>
      <c r="T433" s="199"/>
      <c r="U433" s="173"/>
      <c r="V433" s="172">
        <f>SUM(U434:U434)</f>
        <v>23.5</v>
      </c>
      <c r="W433" s="174"/>
      <c r="X433" s="3"/>
      <c r="Y433" s="231"/>
      <c r="Z433" s="185"/>
      <c r="AA433" s="185"/>
      <c r="AB433" s="185"/>
      <c r="AC433" s="185"/>
      <c r="AD433" s="185"/>
      <c r="AE433" s="185"/>
      <c r="AF433" s="185"/>
    </row>
    <row r="434" spans="1:32" s="1" customFormat="1">
      <c r="A434" s="168"/>
      <c r="B434" s="110" t="str">
        <f t="shared" si="318"/>
        <v/>
      </c>
      <c r="C434" s="111">
        <f t="shared" si="319"/>
        <v>3</v>
      </c>
      <c r="D434" s="112">
        <f t="shared" si="320"/>
        <v>1</v>
      </c>
      <c r="E434" s="112">
        <f t="shared" si="321"/>
        <v>8</v>
      </c>
      <c r="F434" s="112">
        <f t="shared" si="322"/>
        <v>2</v>
      </c>
      <c r="G434" s="111" t="str">
        <f t="shared" si="323"/>
        <v/>
      </c>
      <c r="H434" s="111" t="str">
        <f t="shared" si="324"/>
        <v/>
      </c>
      <c r="I434" s="50"/>
      <c r="J434" s="111">
        <f t="shared" si="325"/>
        <v>0</v>
      </c>
      <c r="K434" s="113"/>
      <c r="L434" s="169" t="str">
        <f t="shared" si="309"/>
        <v/>
      </c>
      <c r="M434" s="307" t="s">
        <v>77</v>
      </c>
      <c r="N434" s="164"/>
      <c r="O434" s="170">
        <v>1</v>
      </c>
      <c r="P434" s="171"/>
      <c r="Q434" s="198"/>
      <c r="R434" s="198"/>
      <c r="S434" s="198"/>
      <c r="T434" s="199">
        <v>23.5</v>
      </c>
      <c r="U434" s="173">
        <f t="shared" ref="U434" si="332">PRODUCT(O434:T434)</f>
        <v>23.5</v>
      </c>
      <c r="V434" s="172"/>
      <c r="W434" s="174"/>
      <c r="X434" s="3"/>
      <c r="Y434" s="231"/>
    </row>
    <row r="435" spans="1:32" s="1" customFormat="1">
      <c r="A435" s="168"/>
      <c r="B435" s="110" t="str">
        <f t="shared" si="318"/>
        <v/>
      </c>
      <c r="C435" s="111">
        <f t="shared" si="319"/>
        <v>3</v>
      </c>
      <c r="D435" s="112">
        <f t="shared" si="320"/>
        <v>1</v>
      </c>
      <c r="E435" s="112">
        <f t="shared" si="321"/>
        <v>8</v>
      </c>
      <c r="F435" s="112">
        <f t="shared" si="322"/>
        <v>2</v>
      </c>
      <c r="G435" s="111" t="str">
        <f t="shared" si="323"/>
        <v/>
      </c>
      <c r="H435" s="111" t="str">
        <f t="shared" si="324"/>
        <v/>
      </c>
      <c r="I435" s="50"/>
      <c r="J435" s="111">
        <f t="shared" si="325"/>
        <v>0</v>
      </c>
      <c r="K435" s="113"/>
      <c r="L435" s="169" t="str">
        <f t="shared" si="309"/>
        <v/>
      </c>
      <c r="M435" s="307" t="s">
        <v>28</v>
      </c>
      <c r="N435" s="164"/>
      <c r="O435" s="170"/>
      <c r="P435" s="171"/>
      <c r="Q435" s="198"/>
      <c r="R435" s="198"/>
      <c r="S435" s="198"/>
      <c r="T435" s="199"/>
      <c r="U435" s="173"/>
      <c r="V435" s="172"/>
      <c r="W435" s="174"/>
      <c r="X435" s="3"/>
      <c r="Y435" s="231"/>
    </row>
    <row r="436" spans="1:32" ht="112.5">
      <c r="A436" s="115">
        <v>3</v>
      </c>
      <c r="B436" s="110" t="str">
        <f t="shared" si="318"/>
        <v/>
      </c>
      <c r="C436" s="111">
        <f t="shared" si="319"/>
        <v>3</v>
      </c>
      <c r="D436" s="112">
        <f t="shared" si="320"/>
        <v>1</v>
      </c>
      <c r="E436" s="112">
        <f t="shared" si="321"/>
        <v>8</v>
      </c>
      <c r="F436" s="112">
        <f t="shared" si="322"/>
        <v>3</v>
      </c>
      <c r="G436" s="111" t="str">
        <f t="shared" si="323"/>
        <v/>
      </c>
      <c r="H436" s="111" t="str">
        <f t="shared" si="324"/>
        <v/>
      </c>
      <c r="I436" s="50"/>
      <c r="J436" s="111" t="str">
        <f t="shared" si="325"/>
        <v/>
      </c>
      <c r="K436" s="113"/>
      <c r="L436" s="169" t="str">
        <f t="shared" si="309"/>
        <v>1.8.3</v>
      </c>
      <c r="M436" s="310" t="s">
        <v>251</v>
      </c>
      <c r="N436" s="128" t="s">
        <v>4</v>
      </c>
      <c r="O436" s="129"/>
      <c r="P436" s="130"/>
      <c r="Q436" s="194"/>
      <c r="R436" s="194"/>
      <c r="S436" s="194"/>
      <c r="T436" s="195"/>
      <c r="U436" s="150" t="s">
        <v>22</v>
      </c>
      <c r="V436" s="131"/>
      <c r="W436" s="178">
        <f>_xlfn.CEILING.MATH(W437,0.5)</f>
        <v>12.5</v>
      </c>
      <c r="X436" s="64"/>
      <c r="Y436" s="231"/>
      <c r="Z436" s="1"/>
    </row>
    <row r="437" spans="1:32">
      <c r="A437" s="115"/>
      <c r="B437" s="110" t="str">
        <f t="shared" si="318"/>
        <v/>
      </c>
      <c r="C437" s="111">
        <f t="shared" si="319"/>
        <v>3</v>
      </c>
      <c r="D437" s="112">
        <f t="shared" si="320"/>
        <v>1</v>
      </c>
      <c r="E437" s="112">
        <f t="shared" si="321"/>
        <v>8</v>
      </c>
      <c r="F437" s="112">
        <f t="shared" si="322"/>
        <v>3</v>
      </c>
      <c r="G437" s="111" t="str">
        <f t="shared" si="323"/>
        <v/>
      </c>
      <c r="H437" s="111" t="str">
        <f t="shared" si="324"/>
        <v/>
      </c>
      <c r="I437" s="50"/>
      <c r="J437" s="111">
        <f t="shared" si="325"/>
        <v>0</v>
      </c>
      <c r="K437" s="113"/>
      <c r="L437" s="169" t="str">
        <f t="shared" si="309"/>
        <v/>
      </c>
      <c r="M437" s="305" t="s">
        <v>28</v>
      </c>
      <c r="N437" s="128"/>
      <c r="O437" s="139"/>
      <c r="P437" s="140"/>
      <c r="Q437" s="196"/>
      <c r="R437" s="196"/>
      <c r="S437" s="196"/>
      <c r="T437" s="197"/>
      <c r="U437" s="151" t="s">
        <v>116</v>
      </c>
      <c r="V437" s="152"/>
      <c r="W437" s="153">
        <f>SUM(V438:V439)</f>
        <v>12.3</v>
      </c>
      <c r="X437" s="147"/>
      <c r="Y437" s="231"/>
    </row>
    <row r="438" spans="1:32">
      <c r="A438" s="168"/>
      <c r="B438" s="110" t="str">
        <f t="shared" si="318"/>
        <v/>
      </c>
      <c r="C438" s="111">
        <f t="shared" si="319"/>
        <v>3</v>
      </c>
      <c r="D438" s="112">
        <f t="shared" si="320"/>
        <v>1</v>
      </c>
      <c r="E438" s="112">
        <f t="shared" si="321"/>
        <v>8</v>
      </c>
      <c r="F438" s="112">
        <f t="shared" si="322"/>
        <v>3</v>
      </c>
      <c r="G438" s="111" t="str">
        <f t="shared" si="323"/>
        <v/>
      </c>
      <c r="H438" s="111" t="str">
        <f t="shared" si="324"/>
        <v/>
      </c>
      <c r="I438" s="50"/>
      <c r="J438" s="111">
        <f t="shared" si="325"/>
        <v>0</v>
      </c>
      <c r="K438" s="113"/>
      <c r="L438" s="169" t="str">
        <f t="shared" si="309"/>
        <v/>
      </c>
      <c r="M438" s="306" t="s">
        <v>206</v>
      </c>
      <c r="N438" s="128"/>
      <c r="O438" s="129"/>
      <c r="P438" s="130"/>
      <c r="Q438" s="194"/>
      <c r="R438" s="194"/>
      <c r="S438" s="194"/>
      <c r="T438" s="195"/>
      <c r="U438" s="150"/>
      <c r="V438" s="131">
        <f>SUM(U439:U439)</f>
        <v>12.3</v>
      </c>
      <c r="W438" s="133"/>
      <c r="X438" s="147"/>
      <c r="Y438" s="231"/>
    </row>
    <row r="439" spans="1:32">
      <c r="A439" s="168"/>
      <c r="B439" s="110" t="str">
        <f t="shared" si="318"/>
        <v/>
      </c>
      <c r="C439" s="111">
        <f t="shared" si="319"/>
        <v>3</v>
      </c>
      <c r="D439" s="112">
        <f t="shared" si="320"/>
        <v>1</v>
      </c>
      <c r="E439" s="112">
        <f t="shared" si="321"/>
        <v>8</v>
      </c>
      <c r="F439" s="112">
        <f t="shared" si="322"/>
        <v>3</v>
      </c>
      <c r="G439" s="111" t="str">
        <f t="shared" si="323"/>
        <v/>
      </c>
      <c r="H439" s="111" t="str">
        <f t="shared" si="324"/>
        <v/>
      </c>
      <c r="I439" s="50"/>
      <c r="J439" s="111">
        <f t="shared" si="325"/>
        <v>0</v>
      </c>
      <c r="K439" s="113"/>
      <c r="L439" s="169" t="str">
        <f t="shared" si="309"/>
        <v/>
      </c>
      <c r="M439" s="307" t="s">
        <v>209</v>
      </c>
      <c r="N439" s="128"/>
      <c r="O439" s="129">
        <v>1</v>
      </c>
      <c r="P439" s="130"/>
      <c r="Q439" s="194">
        <v>12.3</v>
      </c>
      <c r="R439" s="194"/>
      <c r="S439" s="194"/>
      <c r="T439" s="195"/>
      <c r="U439" s="132">
        <f t="shared" ref="U439" si="333">PRODUCT(O439:T439)</f>
        <v>12.3</v>
      </c>
      <c r="V439" s="131"/>
      <c r="W439" s="133"/>
      <c r="X439" s="64"/>
      <c r="Y439" s="231"/>
    </row>
    <row r="440" spans="1:32">
      <c r="A440" s="168"/>
      <c r="B440" s="110" t="str">
        <f t="shared" si="318"/>
        <v/>
      </c>
      <c r="C440" s="111">
        <f t="shared" si="319"/>
        <v>3</v>
      </c>
      <c r="D440" s="112">
        <f t="shared" si="320"/>
        <v>1</v>
      </c>
      <c r="E440" s="112">
        <f t="shared" si="321"/>
        <v>8</v>
      </c>
      <c r="F440" s="112">
        <f t="shared" si="322"/>
        <v>3</v>
      </c>
      <c r="G440" s="111" t="str">
        <f t="shared" si="323"/>
        <v/>
      </c>
      <c r="H440" s="111" t="str">
        <f t="shared" si="324"/>
        <v/>
      </c>
      <c r="I440" s="50"/>
      <c r="J440" s="111">
        <f t="shared" si="325"/>
        <v>0</v>
      </c>
      <c r="K440" s="113"/>
      <c r="L440" s="169" t="str">
        <f t="shared" si="309"/>
        <v/>
      </c>
      <c r="M440" s="307" t="s">
        <v>28</v>
      </c>
      <c r="N440" s="164"/>
      <c r="O440" s="170"/>
      <c r="P440" s="171"/>
      <c r="Q440" s="198"/>
      <c r="R440" s="198"/>
      <c r="S440" s="198"/>
      <c r="T440" s="195"/>
      <c r="U440" s="132"/>
      <c r="V440" s="131"/>
      <c r="W440" s="133"/>
      <c r="X440" s="64"/>
      <c r="Y440" s="231"/>
    </row>
    <row r="441" spans="1:32" s="2" customFormat="1" ht="77.25" customHeight="1">
      <c r="A441" s="168">
        <v>3</v>
      </c>
      <c r="B441" s="110" t="str">
        <f t="shared" si="318"/>
        <v/>
      </c>
      <c r="C441" s="111">
        <f t="shared" si="319"/>
        <v>3</v>
      </c>
      <c r="D441" s="112">
        <f t="shared" si="320"/>
        <v>1</v>
      </c>
      <c r="E441" s="112">
        <f t="shared" si="321"/>
        <v>8</v>
      </c>
      <c r="F441" s="112">
        <f t="shared" si="322"/>
        <v>4</v>
      </c>
      <c r="G441" s="111" t="str">
        <f t="shared" si="323"/>
        <v/>
      </c>
      <c r="H441" s="111" t="str">
        <f t="shared" si="324"/>
        <v/>
      </c>
      <c r="I441" s="50"/>
      <c r="J441" s="111" t="str">
        <f t="shared" si="325"/>
        <v/>
      </c>
      <c r="K441" s="113"/>
      <c r="L441" s="169" t="str">
        <f t="shared" si="309"/>
        <v>1.8.4</v>
      </c>
      <c r="M441" s="305" t="s">
        <v>252</v>
      </c>
      <c r="N441" s="164"/>
      <c r="O441" s="170"/>
      <c r="P441" s="171"/>
      <c r="Q441" s="198"/>
      <c r="R441" s="198"/>
      <c r="S441" s="198"/>
      <c r="T441" s="199"/>
      <c r="U441" s="150"/>
      <c r="V441" s="172"/>
      <c r="W441" s="178"/>
      <c r="X441" s="3"/>
      <c r="Y441" s="231"/>
      <c r="AA441" s="238"/>
    </row>
    <row r="442" spans="1:32" s="2" customFormat="1">
      <c r="A442" s="168"/>
      <c r="B442" s="110" t="str">
        <f t="shared" si="318"/>
        <v/>
      </c>
      <c r="C442" s="111">
        <f t="shared" si="319"/>
        <v>3</v>
      </c>
      <c r="D442" s="112">
        <f t="shared" si="320"/>
        <v>1</v>
      </c>
      <c r="E442" s="112">
        <f t="shared" si="321"/>
        <v>8</v>
      </c>
      <c r="F442" s="112">
        <f t="shared" si="322"/>
        <v>4</v>
      </c>
      <c r="G442" s="111" t="str">
        <f t="shared" si="323"/>
        <v/>
      </c>
      <c r="H442" s="111" t="str">
        <f t="shared" si="324"/>
        <v/>
      </c>
      <c r="I442" s="50"/>
      <c r="J442" s="111">
        <f t="shared" si="325"/>
        <v>0</v>
      </c>
      <c r="K442" s="113"/>
      <c r="L442" s="169" t="str">
        <f t="shared" si="309"/>
        <v/>
      </c>
      <c r="M442" s="307" t="s">
        <v>28</v>
      </c>
      <c r="N442" s="164"/>
      <c r="O442" s="170"/>
      <c r="P442" s="171"/>
      <c r="Q442" s="198"/>
      <c r="R442" s="198"/>
      <c r="S442" s="198"/>
      <c r="T442" s="199"/>
      <c r="U442" s="150"/>
      <c r="V442" s="143"/>
      <c r="W442" s="174"/>
      <c r="X442" s="236"/>
      <c r="Y442" s="231"/>
    </row>
    <row r="443" spans="1:32" s="2" customFormat="1" ht="77.25" customHeight="1">
      <c r="A443" s="168">
        <v>4</v>
      </c>
      <c r="B443" s="110" t="str">
        <f t="shared" si="318"/>
        <v/>
      </c>
      <c r="C443" s="111">
        <f t="shared" si="319"/>
        <v>4</v>
      </c>
      <c r="D443" s="112">
        <f t="shared" si="320"/>
        <v>1</v>
      </c>
      <c r="E443" s="112">
        <f t="shared" si="321"/>
        <v>8</v>
      </c>
      <c r="F443" s="112">
        <f t="shared" si="322"/>
        <v>4</v>
      </c>
      <c r="G443" s="111">
        <f t="shared" si="323"/>
        <v>1</v>
      </c>
      <c r="H443" s="111" t="str">
        <f t="shared" si="324"/>
        <v/>
      </c>
      <c r="I443" s="50"/>
      <c r="J443" s="111" t="str">
        <f t="shared" si="325"/>
        <v/>
      </c>
      <c r="K443" s="113"/>
      <c r="L443" s="169" t="str">
        <f t="shared" ref="L443:L444" si="334">IF(A443=0,"",IF(AND(D443="",E443="",F443="",G443="",H443=""),"",CONCATENATE(TEXT(D443,0),IF(E443="","",CONCATENATE(".",TEXT(E443,0))),IF(F443="","",CONCATENATE(".",TEXT(F443,0))),IF(G443="","",CONCATENATE(".",TEXT(G443,0))),IF(H443="","",CONCATENATE(".",TEXT(H443,0))),IF(I443="","",CONCATENATE(".",TEXT(I443,0))))))</f>
        <v>1.8.4.1</v>
      </c>
      <c r="M443" s="310" t="s">
        <v>253</v>
      </c>
      <c r="N443" s="164" t="s">
        <v>16</v>
      </c>
      <c r="O443" s="170"/>
      <c r="P443" s="171"/>
      <c r="Q443" s="198"/>
      <c r="R443" s="198"/>
      <c r="S443" s="198"/>
      <c r="T443" s="199"/>
      <c r="U443" s="150" t="s">
        <v>22</v>
      </c>
      <c r="V443" s="172"/>
      <c r="W443" s="178">
        <f>_xlfn.CEILING.MATH(W444,0.5)</f>
        <v>77</v>
      </c>
      <c r="X443" s="3"/>
      <c r="Y443" s="231"/>
      <c r="AA443" s="238"/>
    </row>
    <row r="444" spans="1:32" s="2" customFormat="1">
      <c r="A444" s="168"/>
      <c r="B444" s="110" t="str">
        <f t="shared" si="318"/>
        <v/>
      </c>
      <c r="C444" s="111">
        <f t="shared" si="319"/>
        <v>4</v>
      </c>
      <c r="D444" s="112">
        <f t="shared" si="320"/>
        <v>1</v>
      </c>
      <c r="E444" s="112">
        <f t="shared" si="321"/>
        <v>8</v>
      </c>
      <c r="F444" s="112">
        <f t="shared" si="322"/>
        <v>4</v>
      </c>
      <c r="G444" s="111">
        <f t="shared" si="323"/>
        <v>1</v>
      </c>
      <c r="H444" s="111" t="str">
        <f t="shared" si="324"/>
        <v/>
      </c>
      <c r="I444" s="50"/>
      <c r="J444" s="111">
        <f t="shared" si="325"/>
        <v>0</v>
      </c>
      <c r="K444" s="113"/>
      <c r="L444" s="169" t="str">
        <f t="shared" si="334"/>
        <v/>
      </c>
      <c r="M444" s="307" t="s">
        <v>28</v>
      </c>
      <c r="N444" s="164"/>
      <c r="O444" s="179"/>
      <c r="P444" s="180"/>
      <c r="Q444" s="200"/>
      <c r="R444" s="200"/>
      <c r="S444" s="200"/>
      <c r="T444" s="201"/>
      <c r="U444" s="151" t="s">
        <v>116</v>
      </c>
      <c r="V444" s="152"/>
      <c r="W444" s="181">
        <f>SUM(V445:V453)</f>
        <v>76.900000000000006</v>
      </c>
      <c r="X444" s="236"/>
      <c r="Y444" s="231"/>
    </row>
    <row r="445" spans="1:32" s="1" customFormat="1">
      <c r="A445" s="168"/>
      <c r="B445" s="110" t="str">
        <f t="shared" si="318"/>
        <v/>
      </c>
      <c r="C445" s="111">
        <f t="shared" si="319"/>
        <v>4</v>
      </c>
      <c r="D445" s="112">
        <f t="shared" si="320"/>
        <v>1</v>
      </c>
      <c r="E445" s="112">
        <f t="shared" si="321"/>
        <v>8</v>
      </c>
      <c r="F445" s="112">
        <f t="shared" si="322"/>
        <v>4</v>
      </c>
      <c r="G445" s="111">
        <f t="shared" si="323"/>
        <v>1</v>
      </c>
      <c r="H445" s="111" t="str">
        <f t="shared" si="324"/>
        <v/>
      </c>
      <c r="I445" s="50"/>
      <c r="J445" s="111">
        <f t="shared" si="325"/>
        <v>0</v>
      </c>
      <c r="K445" s="113"/>
      <c r="L445" s="169" t="str">
        <f t="shared" si="309"/>
        <v/>
      </c>
      <c r="M445" s="306" t="s">
        <v>135</v>
      </c>
      <c r="N445" s="164"/>
      <c r="O445" s="170"/>
      <c r="P445" s="171"/>
      <c r="Q445" s="198"/>
      <c r="R445" s="198"/>
      <c r="S445" s="198"/>
      <c r="T445" s="199"/>
      <c r="U445" s="173"/>
      <c r="V445" s="172">
        <f>SUM(U446:U447)</f>
        <v>24</v>
      </c>
      <c r="W445" s="158"/>
      <c r="X445" s="3"/>
      <c r="Y445" s="231"/>
      <c r="Z445" s="185"/>
      <c r="AA445" s="185"/>
      <c r="AB445" s="185"/>
      <c r="AC445" s="185"/>
      <c r="AD445" s="185"/>
      <c r="AE445" s="185"/>
      <c r="AF445" s="185"/>
    </row>
    <row r="446" spans="1:32" s="1" customFormat="1">
      <c r="A446" s="168"/>
      <c r="B446" s="110" t="str">
        <f t="shared" si="318"/>
        <v/>
      </c>
      <c r="C446" s="111">
        <f t="shared" si="319"/>
        <v>4</v>
      </c>
      <c r="D446" s="112">
        <f t="shared" si="320"/>
        <v>1</v>
      </c>
      <c r="E446" s="112">
        <f t="shared" si="321"/>
        <v>8</v>
      </c>
      <c r="F446" s="112">
        <f t="shared" si="322"/>
        <v>4</v>
      </c>
      <c r="G446" s="111">
        <f t="shared" si="323"/>
        <v>1</v>
      </c>
      <c r="H446" s="111" t="str">
        <f t="shared" si="324"/>
        <v/>
      </c>
      <c r="I446" s="50"/>
      <c r="J446" s="111">
        <f t="shared" si="325"/>
        <v>0</v>
      </c>
      <c r="K446" s="113"/>
      <c r="L446" s="169" t="str">
        <f t="shared" si="309"/>
        <v/>
      </c>
      <c r="M446" s="307" t="s">
        <v>139</v>
      </c>
      <c r="N446" s="164"/>
      <c r="O446" s="170">
        <v>1</v>
      </c>
      <c r="P446" s="171"/>
      <c r="Q446" s="198"/>
      <c r="R446" s="198"/>
      <c r="S446" s="198"/>
      <c r="T446" s="199">
        <v>13.1</v>
      </c>
      <c r="U446" s="173">
        <f t="shared" ref="U446:U447" si="335">PRODUCT(O446:T446)</f>
        <v>13.1</v>
      </c>
      <c r="V446" s="172"/>
      <c r="W446" s="158"/>
      <c r="X446" s="3"/>
      <c r="Y446" s="231"/>
      <c r="Z446" s="185"/>
      <c r="AA446" s="185"/>
      <c r="AB446" s="185"/>
      <c r="AC446" s="185"/>
      <c r="AD446" s="185"/>
      <c r="AE446" s="185"/>
      <c r="AF446" s="185"/>
    </row>
    <row r="447" spans="1:32" s="1" customFormat="1">
      <c r="A447" s="168"/>
      <c r="B447" s="110" t="str">
        <f t="shared" si="318"/>
        <v/>
      </c>
      <c r="C447" s="111">
        <f t="shared" si="319"/>
        <v>4</v>
      </c>
      <c r="D447" s="112">
        <f t="shared" si="320"/>
        <v>1</v>
      </c>
      <c r="E447" s="112">
        <f t="shared" si="321"/>
        <v>8</v>
      </c>
      <c r="F447" s="112">
        <f t="shared" si="322"/>
        <v>4</v>
      </c>
      <c r="G447" s="111">
        <f t="shared" si="323"/>
        <v>1</v>
      </c>
      <c r="H447" s="111" t="str">
        <f t="shared" si="324"/>
        <v/>
      </c>
      <c r="I447" s="50"/>
      <c r="J447" s="111">
        <f t="shared" si="325"/>
        <v>0</v>
      </c>
      <c r="K447" s="113"/>
      <c r="L447" s="169" t="str">
        <f t="shared" si="309"/>
        <v/>
      </c>
      <c r="M447" s="307" t="s">
        <v>140</v>
      </c>
      <c r="N447" s="164"/>
      <c r="O447" s="170">
        <v>1</v>
      </c>
      <c r="P447" s="171"/>
      <c r="Q447" s="198"/>
      <c r="R447" s="198"/>
      <c r="S447" s="198"/>
      <c r="T447" s="199">
        <v>10.9</v>
      </c>
      <c r="U447" s="173">
        <f t="shared" si="335"/>
        <v>10.9</v>
      </c>
      <c r="V447" s="172"/>
      <c r="W447" s="158"/>
      <c r="X447" s="3"/>
      <c r="Y447" s="231"/>
      <c r="Z447" s="185"/>
      <c r="AA447" s="185"/>
      <c r="AB447" s="185"/>
      <c r="AC447" s="185"/>
      <c r="AD447" s="185"/>
      <c r="AE447" s="185"/>
      <c r="AF447" s="185"/>
    </row>
    <row r="448" spans="1:32" s="1" customFormat="1">
      <c r="A448" s="168"/>
      <c r="B448" s="110" t="str">
        <f t="shared" si="318"/>
        <v/>
      </c>
      <c r="C448" s="111">
        <f t="shared" si="319"/>
        <v>4</v>
      </c>
      <c r="D448" s="112">
        <f t="shared" si="320"/>
        <v>1</v>
      </c>
      <c r="E448" s="112">
        <f t="shared" si="321"/>
        <v>8</v>
      </c>
      <c r="F448" s="112">
        <f t="shared" si="322"/>
        <v>4</v>
      </c>
      <c r="G448" s="111">
        <f t="shared" si="323"/>
        <v>1</v>
      </c>
      <c r="H448" s="111" t="str">
        <f t="shared" si="324"/>
        <v/>
      </c>
      <c r="I448" s="50"/>
      <c r="J448" s="111">
        <f t="shared" si="325"/>
        <v>0</v>
      </c>
      <c r="K448" s="113"/>
      <c r="L448" s="169" t="str">
        <f t="shared" si="309"/>
        <v/>
      </c>
      <c r="M448" s="306" t="s">
        <v>142</v>
      </c>
      <c r="N448" s="164"/>
      <c r="O448" s="170"/>
      <c r="P448" s="171"/>
      <c r="Q448" s="198"/>
      <c r="R448" s="198"/>
      <c r="S448" s="198"/>
      <c r="T448" s="199"/>
      <c r="U448" s="173"/>
      <c r="V448" s="172">
        <f>SUM(U449:U450)</f>
        <v>25.7</v>
      </c>
      <c r="W448" s="158"/>
      <c r="X448" s="3"/>
      <c r="Y448" s="231"/>
      <c r="Z448" s="185"/>
      <c r="AA448" s="185"/>
      <c r="AB448" s="185"/>
      <c r="AC448" s="185"/>
      <c r="AD448" s="185"/>
      <c r="AE448" s="185"/>
      <c r="AF448" s="185"/>
    </row>
    <row r="449" spans="1:32" s="1" customFormat="1">
      <c r="A449" s="168"/>
      <c r="B449" s="110" t="str">
        <f t="shared" si="318"/>
        <v/>
      </c>
      <c r="C449" s="111">
        <f t="shared" si="319"/>
        <v>4</v>
      </c>
      <c r="D449" s="112">
        <f t="shared" si="320"/>
        <v>1</v>
      </c>
      <c r="E449" s="112">
        <f t="shared" si="321"/>
        <v>8</v>
      </c>
      <c r="F449" s="112">
        <f t="shared" si="322"/>
        <v>4</v>
      </c>
      <c r="G449" s="111">
        <f t="shared" si="323"/>
        <v>1</v>
      </c>
      <c r="H449" s="111" t="str">
        <f t="shared" si="324"/>
        <v/>
      </c>
      <c r="I449" s="50"/>
      <c r="J449" s="111">
        <f t="shared" si="325"/>
        <v>0</v>
      </c>
      <c r="K449" s="113"/>
      <c r="L449" s="169" t="str">
        <f t="shared" si="309"/>
        <v/>
      </c>
      <c r="M449" s="307" t="s">
        <v>200</v>
      </c>
      <c r="N449" s="164"/>
      <c r="O449" s="170">
        <v>1</v>
      </c>
      <c r="P449" s="171"/>
      <c r="Q449" s="198"/>
      <c r="R449" s="198"/>
      <c r="S449" s="198"/>
      <c r="T449" s="199">
        <v>13</v>
      </c>
      <c r="U449" s="173">
        <f t="shared" ref="U449:U450" si="336">PRODUCT(O449:T449)</f>
        <v>13</v>
      </c>
      <c r="V449" s="172"/>
      <c r="W449" s="158"/>
      <c r="X449" s="3"/>
      <c r="Y449" s="231"/>
      <c r="Z449" s="185"/>
      <c r="AA449" s="185"/>
      <c r="AB449" s="185"/>
      <c r="AC449" s="185"/>
      <c r="AD449" s="185"/>
      <c r="AE449" s="185"/>
      <c r="AF449" s="185"/>
    </row>
    <row r="450" spans="1:32" s="1" customFormat="1">
      <c r="A450" s="168"/>
      <c r="B450" s="110" t="str">
        <f t="shared" si="318"/>
        <v/>
      </c>
      <c r="C450" s="111">
        <f t="shared" si="319"/>
        <v>4</v>
      </c>
      <c r="D450" s="112">
        <f t="shared" si="320"/>
        <v>1</v>
      </c>
      <c r="E450" s="112">
        <f t="shared" si="321"/>
        <v>8</v>
      </c>
      <c r="F450" s="112">
        <f t="shared" si="322"/>
        <v>4</v>
      </c>
      <c r="G450" s="111">
        <f t="shared" si="323"/>
        <v>1</v>
      </c>
      <c r="H450" s="111" t="str">
        <f t="shared" si="324"/>
        <v/>
      </c>
      <c r="I450" s="50"/>
      <c r="J450" s="111">
        <f t="shared" si="325"/>
        <v>0</v>
      </c>
      <c r="K450" s="113"/>
      <c r="L450" s="169" t="str">
        <f t="shared" si="309"/>
        <v/>
      </c>
      <c r="M450" s="307" t="s">
        <v>172</v>
      </c>
      <c r="N450" s="164"/>
      <c r="O450" s="170">
        <v>1</v>
      </c>
      <c r="P450" s="171"/>
      <c r="Q450" s="198"/>
      <c r="R450" s="198"/>
      <c r="S450" s="198"/>
      <c r="T450" s="199">
        <v>12.7</v>
      </c>
      <c r="U450" s="173">
        <f t="shared" si="336"/>
        <v>12.7</v>
      </c>
      <c r="V450" s="172"/>
      <c r="W450" s="158"/>
      <c r="X450" s="3"/>
      <c r="Y450" s="231"/>
      <c r="Z450" s="185"/>
      <c r="AA450" s="185"/>
      <c r="AB450" s="185"/>
      <c r="AC450" s="185"/>
      <c r="AD450" s="185"/>
      <c r="AE450" s="185"/>
      <c r="AF450" s="185"/>
    </row>
    <row r="451" spans="1:32" s="1" customFormat="1">
      <c r="A451" s="168"/>
      <c r="B451" s="110" t="str">
        <f t="shared" si="318"/>
        <v/>
      </c>
      <c r="C451" s="111">
        <f t="shared" si="319"/>
        <v>4</v>
      </c>
      <c r="D451" s="112">
        <f t="shared" si="320"/>
        <v>1</v>
      </c>
      <c r="E451" s="112">
        <f t="shared" si="321"/>
        <v>8</v>
      </c>
      <c r="F451" s="112">
        <f t="shared" si="322"/>
        <v>4</v>
      </c>
      <c r="G451" s="111">
        <f t="shared" si="323"/>
        <v>1</v>
      </c>
      <c r="H451" s="111" t="str">
        <f t="shared" si="324"/>
        <v/>
      </c>
      <c r="I451" s="50"/>
      <c r="J451" s="111">
        <f t="shared" si="325"/>
        <v>0</v>
      </c>
      <c r="K451" s="113"/>
      <c r="L451" s="169" t="str">
        <f t="shared" si="309"/>
        <v/>
      </c>
      <c r="M451" s="306" t="s">
        <v>130</v>
      </c>
      <c r="N451" s="164"/>
      <c r="O451" s="170"/>
      <c r="P451" s="171"/>
      <c r="Q451" s="198"/>
      <c r="R451" s="198"/>
      <c r="S451" s="198"/>
      <c r="T451" s="199"/>
      <c r="U451" s="173"/>
      <c r="V451" s="172">
        <f>SUM(U452:U453)</f>
        <v>27.2</v>
      </c>
      <c r="W451" s="158"/>
      <c r="X451" s="3"/>
      <c r="Y451" s="231"/>
      <c r="Z451" s="185"/>
      <c r="AA451" s="185"/>
      <c r="AB451" s="185"/>
      <c r="AC451" s="185"/>
      <c r="AD451" s="185"/>
      <c r="AE451" s="185"/>
      <c r="AF451" s="185"/>
    </row>
    <row r="452" spans="1:32" s="1" customFormat="1">
      <c r="A452" s="168"/>
      <c r="B452" s="110" t="str">
        <f t="shared" si="318"/>
        <v/>
      </c>
      <c r="C452" s="111">
        <f t="shared" si="319"/>
        <v>4</v>
      </c>
      <c r="D452" s="112">
        <f t="shared" si="320"/>
        <v>1</v>
      </c>
      <c r="E452" s="112">
        <f t="shared" si="321"/>
        <v>8</v>
      </c>
      <c r="F452" s="112">
        <f t="shared" si="322"/>
        <v>4</v>
      </c>
      <c r="G452" s="111">
        <f t="shared" si="323"/>
        <v>1</v>
      </c>
      <c r="H452" s="111" t="str">
        <f t="shared" si="324"/>
        <v/>
      </c>
      <c r="I452" s="50"/>
      <c r="J452" s="111">
        <f t="shared" si="325"/>
        <v>0</v>
      </c>
      <c r="K452" s="113"/>
      <c r="L452" s="169" t="str">
        <f t="shared" si="309"/>
        <v/>
      </c>
      <c r="M452" s="307" t="s">
        <v>146</v>
      </c>
      <c r="N452" s="164"/>
      <c r="O452" s="170">
        <v>1</v>
      </c>
      <c r="P452" s="171"/>
      <c r="Q452" s="198"/>
      <c r="R452" s="198"/>
      <c r="S452" s="198"/>
      <c r="T452" s="199">
        <v>14.1</v>
      </c>
      <c r="U452" s="173">
        <f t="shared" ref="U452:U453" si="337">PRODUCT(O452:T452)</f>
        <v>14.1</v>
      </c>
      <c r="V452" s="172"/>
      <c r="W452" s="158"/>
      <c r="X452" s="3"/>
      <c r="Y452" s="231"/>
      <c r="Z452" s="185"/>
      <c r="AA452" s="185"/>
      <c r="AB452" s="185"/>
      <c r="AC452" s="185"/>
      <c r="AD452" s="185"/>
      <c r="AE452" s="185"/>
      <c r="AF452" s="185"/>
    </row>
    <row r="453" spans="1:32" s="1" customFormat="1">
      <c r="A453" s="168"/>
      <c r="B453" s="110" t="str">
        <f t="shared" si="318"/>
        <v/>
      </c>
      <c r="C453" s="111">
        <f t="shared" si="319"/>
        <v>4</v>
      </c>
      <c r="D453" s="112">
        <f t="shared" si="320"/>
        <v>1</v>
      </c>
      <c r="E453" s="112">
        <f t="shared" si="321"/>
        <v>8</v>
      </c>
      <c r="F453" s="112">
        <f t="shared" si="322"/>
        <v>4</v>
      </c>
      <c r="G453" s="111">
        <f t="shared" si="323"/>
        <v>1</v>
      </c>
      <c r="H453" s="111" t="str">
        <f t="shared" si="324"/>
        <v/>
      </c>
      <c r="I453" s="50"/>
      <c r="J453" s="111">
        <f t="shared" si="325"/>
        <v>0</v>
      </c>
      <c r="K453" s="113"/>
      <c r="L453" s="169" t="str">
        <f t="shared" si="309"/>
        <v/>
      </c>
      <c r="M453" s="307" t="s">
        <v>147</v>
      </c>
      <c r="N453" s="164"/>
      <c r="O453" s="170">
        <v>1</v>
      </c>
      <c r="P453" s="171"/>
      <c r="Q453" s="198"/>
      <c r="R453" s="198"/>
      <c r="S453" s="198"/>
      <c r="T453" s="199">
        <v>13.1</v>
      </c>
      <c r="U453" s="173">
        <f t="shared" si="337"/>
        <v>13.1</v>
      </c>
      <c r="V453" s="172"/>
      <c r="W453" s="158"/>
      <c r="X453" s="3"/>
      <c r="Y453" s="231"/>
      <c r="Z453" s="185"/>
      <c r="AA453" s="185"/>
      <c r="AB453" s="185"/>
      <c r="AC453" s="185"/>
      <c r="AD453" s="185"/>
      <c r="AE453" s="185"/>
      <c r="AF453" s="185"/>
    </row>
    <row r="454" spans="1:32" s="1" customFormat="1">
      <c r="A454" s="168"/>
      <c r="B454" s="110" t="str">
        <f t="shared" si="318"/>
        <v/>
      </c>
      <c r="C454" s="111">
        <f t="shared" si="319"/>
        <v>4</v>
      </c>
      <c r="D454" s="112">
        <f t="shared" si="320"/>
        <v>1</v>
      </c>
      <c r="E454" s="112">
        <f t="shared" si="321"/>
        <v>8</v>
      </c>
      <c r="F454" s="112">
        <f t="shared" si="322"/>
        <v>4</v>
      </c>
      <c r="G454" s="111">
        <f t="shared" si="323"/>
        <v>1</v>
      </c>
      <c r="H454" s="111" t="str">
        <f t="shared" si="324"/>
        <v/>
      </c>
      <c r="I454" s="50"/>
      <c r="J454" s="111">
        <f t="shared" si="325"/>
        <v>0</v>
      </c>
      <c r="K454" s="113"/>
      <c r="L454" s="169" t="str">
        <f t="shared" ref="L454:L457" si="338">IF(A454=0,"",IF(AND(D454="",E454="",F454="",G454="",H454=""),"",CONCATENATE(TEXT(D454,0),IF(E454="","",CONCATENATE(".",TEXT(E454,0))),IF(F454="","",CONCATENATE(".",TEXT(F454,0))),IF(G454="","",CONCATENATE(".",TEXT(G454,0))),IF(H454="","",CONCATENATE(".",TEXT(H454,0))),IF(I454="","",CONCATENATE(".",TEXT(I454,0))))))</f>
        <v/>
      </c>
      <c r="M454" s="307" t="s">
        <v>28</v>
      </c>
      <c r="N454" s="164"/>
      <c r="O454" s="170"/>
      <c r="P454" s="171"/>
      <c r="Q454" s="198"/>
      <c r="R454" s="198"/>
      <c r="S454" s="198"/>
      <c r="T454" s="199"/>
      <c r="U454" s="173"/>
      <c r="V454" s="172"/>
      <c r="W454" s="174"/>
      <c r="X454" s="3"/>
      <c r="Y454" s="231"/>
    </row>
    <row r="455" spans="1:32" s="2" customFormat="1" ht="33.75">
      <c r="A455" s="168">
        <v>4</v>
      </c>
      <c r="B455" s="110" t="str">
        <f t="shared" si="318"/>
        <v/>
      </c>
      <c r="C455" s="111">
        <f t="shared" si="319"/>
        <v>4</v>
      </c>
      <c r="D455" s="112">
        <f t="shared" si="320"/>
        <v>1</v>
      </c>
      <c r="E455" s="112">
        <f t="shared" si="321"/>
        <v>8</v>
      </c>
      <c r="F455" s="112">
        <f t="shared" si="322"/>
        <v>4</v>
      </c>
      <c r="G455" s="111">
        <f t="shared" si="323"/>
        <v>2</v>
      </c>
      <c r="H455" s="111" t="str">
        <f t="shared" si="324"/>
        <v/>
      </c>
      <c r="I455" s="50"/>
      <c r="J455" s="111" t="str">
        <f t="shared" si="325"/>
        <v/>
      </c>
      <c r="K455" s="113"/>
      <c r="L455" s="169" t="str">
        <f t="shared" si="338"/>
        <v>1.8.4.2</v>
      </c>
      <c r="M455" s="310" t="s">
        <v>254</v>
      </c>
      <c r="N455" s="164" t="s">
        <v>16</v>
      </c>
      <c r="O455" s="170"/>
      <c r="P455" s="171"/>
      <c r="Q455" s="198"/>
      <c r="R455" s="198"/>
      <c r="S455" s="198"/>
      <c r="T455" s="199"/>
      <c r="U455" s="150" t="s">
        <v>22</v>
      </c>
      <c r="V455" s="172"/>
      <c r="W455" s="178">
        <f>_xlfn.CEILING.MATH(W456,0.5)</f>
        <v>38</v>
      </c>
      <c r="X455" s="3"/>
      <c r="Y455" s="231"/>
      <c r="AA455" s="238"/>
    </row>
    <row r="456" spans="1:32" s="2" customFormat="1">
      <c r="A456" s="168"/>
      <c r="B456" s="110" t="str">
        <f t="shared" si="318"/>
        <v/>
      </c>
      <c r="C456" s="111">
        <f t="shared" si="319"/>
        <v>4</v>
      </c>
      <c r="D456" s="112">
        <f t="shared" si="320"/>
        <v>1</v>
      </c>
      <c r="E456" s="112">
        <f t="shared" si="321"/>
        <v>8</v>
      </c>
      <c r="F456" s="112">
        <f t="shared" si="322"/>
        <v>4</v>
      </c>
      <c r="G456" s="111">
        <f t="shared" si="323"/>
        <v>2</v>
      </c>
      <c r="H456" s="111" t="str">
        <f t="shared" si="324"/>
        <v/>
      </c>
      <c r="I456" s="50"/>
      <c r="J456" s="111">
        <f t="shared" si="325"/>
        <v>0</v>
      </c>
      <c r="K456" s="113"/>
      <c r="L456" s="169" t="str">
        <f t="shared" si="338"/>
        <v/>
      </c>
      <c r="M456" s="307" t="s">
        <v>28</v>
      </c>
      <c r="N456" s="164"/>
      <c r="O456" s="179"/>
      <c r="P456" s="180"/>
      <c r="Q456" s="200"/>
      <c r="R456" s="200"/>
      <c r="S456" s="200"/>
      <c r="T456" s="201"/>
      <c r="U456" s="151" t="s">
        <v>116</v>
      </c>
      <c r="V456" s="152"/>
      <c r="W456" s="181">
        <f>SUM(V457:V458)</f>
        <v>37.85</v>
      </c>
      <c r="X456" s="236"/>
      <c r="Y456" s="231"/>
    </row>
    <row r="457" spans="1:32" s="1" customFormat="1">
      <c r="A457" s="168"/>
      <c r="B457" s="110" t="str">
        <f t="shared" si="318"/>
        <v/>
      </c>
      <c r="C457" s="111">
        <f t="shared" si="319"/>
        <v>4</v>
      </c>
      <c r="D457" s="112">
        <f t="shared" si="320"/>
        <v>1</v>
      </c>
      <c r="E457" s="112">
        <f t="shared" si="321"/>
        <v>8</v>
      </c>
      <c r="F457" s="112">
        <f t="shared" si="322"/>
        <v>4</v>
      </c>
      <c r="G457" s="111">
        <f t="shared" si="323"/>
        <v>2</v>
      </c>
      <c r="H457" s="111" t="str">
        <f t="shared" si="324"/>
        <v/>
      </c>
      <c r="I457" s="50"/>
      <c r="J457" s="111">
        <f t="shared" si="325"/>
        <v>0</v>
      </c>
      <c r="K457" s="113"/>
      <c r="L457" s="169" t="str">
        <f t="shared" si="338"/>
        <v/>
      </c>
      <c r="M457" s="306" t="s">
        <v>130</v>
      </c>
      <c r="N457" s="164"/>
      <c r="O457" s="170"/>
      <c r="P457" s="171"/>
      <c r="Q457" s="198"/>
      <c r="R457" s="198"/>
      <c r="S457" s="198"/>
      <c r="T457" s="199"/>
      <c r="U457" s="173"/>
      <c r="V457" s="172">
        <f>SUM(U458)</f>
        <v>37.85</v>
      </c>
      <c r="W457" s="158"/>
      <c r="X457" s="3"/>
      <c r="Y457" s="231"/>
      <c r="Z457" s="185"/>
      <c r="AA457" s="185"/>
      <c r="AB457" s="185"/>
      <c r="AC457" s="185"/>
      <c r="AD457" s="185"/>
      <c r="AE457" s="185"/>
      <c r="AF457" s="185"/>
    </row>
    <row r="458" spans="1:32" s="1" customFormat="1">
      <c r="A458" s="168"/>
      <c r="B458" s="110" t="str">
        <f t="shared" si="318"/>
        <v/>
      </c>
      <c r="C458" s="111">
        <f t="shared" si="319"/>
        <v>4</v>
      </c>
      <c r="D458" s="112">
        <f t="shared" si="320"/>
        <v>1</v>
      </c>
      <c r="E458" s="112">
        <f t="shared" si="321"/>
        <v>8</v>
      </c>
      <c r="F458" s="112">
        <f t="shared" si="322"/>
        <v>4</v>
      </c>
      <c r="G458" s="111">
        <f t="shared" si="323"/>
        <v>2</v>
      </c>
      <c r="H458" s="111" t="str">
        <f t="shared" si="324"/>
        <v/>
      </c>
      <c r="I458" s="50"/>
      <c r="J458" s="111">
        <f t="shared" si="325"/>
        <v>0</v>
      </c>
      <c r="K458" s="113"/>
      <c r="L458" s="169" t="str">
        <f>IF(A458=0,"",IF(AND(D458="",E458="",F458="",G458="",H458=""),"",CONCATENATE(TEXT(D458,0),IF(E458="","",CONCATENATE(".",TEXT(E458,0))),IF(F458="","",CONCATENATE(".",TEXT(F458,0))),IF(G458="","",CONCATENATE(".",TEXT(G458,0))),IF(H458="","",CONCATENATE(".",TEXT(H458,0))),IF(I458="","",CONCATENATE(".",TEXT(I458,0))))))</f>
        <v/>
      </c>
      <c r="M458" s="307" t="s">
        <v>148</v>
      </c>
      <c r="N458" s="164"/>
      <c r="O458" s="170">
        <v>1</v>
      </c>
      <c r="P458" s="171"/>
      <c r="Q458" s="198"/>
      <c r="R458" s="198"/>
      <c r="S458" s="198"/>
      <c r="T458" s="199">
        <v>37.85</v>
      </c>
      <c r="U458" s="173">
        <f>PRODUCT(O458:T458)</f>
        <v>37.85</v>
      </c>
      <c r="V458" s="172"/>
      <c r="W458" s="158"/>
      <c r="X458" s="3"/>
      <c r="Y458" s="231"/>
      <c r="Z458" s="185"/>
      <c r="AA458" s="185"/>
      <c r="AB458" s="185"/>
      <c r="AC458" s="185"/>
      <c r="AD458" s="185"/>
      <c r="AE458" s="185"/>
      <c r="AF458" s="185"/>
    </row>
    <row r="459" spans="1:32" s="1" customFormat="1">
      <c r="A459" s="168"/>
      <c r="B459" s="110" t="str">
        <f t="shared" si="318"/>
        <v/>
      </c>
      <c r="C459" s="111">
        <f t="shared" si="319"/>
        <v>4</v>
      </c>
      <c r="D459" s="112">
        <f t="shared" si="320"/>
        <v>1</v>
      </c>
      <c r="E459" s="112">
        <f t="shared" si="321"/>
        <v>8</v>
      </c>
      <c r="F459" s="112">
        <f t="shared" si="322"/>
        <v>4</v>
      </c>
      <c r="G459" s="111">
        <f t="shared" si="323"/>
        <v>2</v>
      </c>
      <c r="H459" s="111" t="str">
        <f t="shared" si="324"/>
        <v/>
      </c>
      <c r="I459" s="50"/>
      <c r="J459" s="111">
        <f t="shared" si="325"/>
        <v>0</v>
      </c>
      <c r="K459" s="113"/>
      <c r="L459" s="169" t="str">
        <f t="shared" ref="L459:L461" si="339">IF(A459=0,"",IF(AND(D459="",E459="",F459="",G459="",H459=""),"",CONCATENATE(TEXT(D459,0),IF(E459="","",CONCATENATE(".",TEXT(E459,0))),IF(F459="","",CONCATENATE(".",TEXT(F459,0))),IF(G459="","",CONCATENATE(".",TEXT(G459,0))),IF(H459="","",CONCATENATE(".",TEXT(H459,0))),IF(I459="","",CONCATENATE(".",TEXT(I459,0))))))</f>
        <v/>
      </c>
      <c r="M459" s="307" t="s">
        <v>28</v>
      </c>
      <c r="N459" s="164"/>
      <c r="O459" s="170"/>
      <c r="P459" s="171"/>
      <c r="Q459" s="198"/>
      <c r="R459" s="198"/>
      <c r="S459" s="198"/>
      <c r="T459" s="199"/>
      <c r="U459" s="173"/>
      <c r="V459" s="172"/>
      <c r="W459" s="174"/>
      <c r="X459" s="3"/>
      <c r="Y459" s="231"/>
    </row>
    <row r="460" spans="1:32" s="2" customFormat="1" ht="45">
      <c r="A460" s="168">
        <v>4</v>
      </c>
      <c r="B460" s="110" t="str">
        <f t="shared" si="318"/>
        <v/>
      </c>
      <c r="C460" s="111">
        <f t="shared" si="319"/>
        <v>4</v>
      </c>
      <c r="D460" s="112">
        <f t="shared" si="320"/>
        <v>1</v>
      </c>
      <c r="E460" s="112">
        <f t="shared" si="321"/>
        <v>8</v>
      </c>
      <c r="F460" s="112">
        <f t="shared" si="322"/>
        <v>4</v>
      </c>
      <c r="G460" s="111">
        <f t="shared" si="323"/>
        <v>3</v>
      </c>
      <c r="H460" s="111" t="str">
        <f t="shared" si="324"/>
        <v/>
      </c>
      <c r="I460" s="50"/>
      <c r="J460" s="111" t="str">
        <f t="shared" si="325"/>
        <v/>
      </c>
      <c r="K460" s="113"/>
      <c r="L460" s="169" t="str">
        <f t="shared" si="339"/>
        <v>1.8.4.3</v>
      </c>
      <c r="M460" s="310" t="s">
        <v>255</v>
      </c>
      <c r="N460" s="164" t="s">
        <v>16</v>
      </c>
      <c r="O460" s="170"/>
      <c r="P460" s="171"/>
      <c r="Q460" s="198"/>
      <c r="R460" s="198"/>
      <c r="S460" s="198"/>
      <c r="T460" s="199"/>
      <c r="U460" s="150" t="s">
        <v>22</v>
      </c>
      <c r="V460" s="172"/>
      <c r="W460" s="178">
        <f>_xlfn.CEILING.MATH(W461,0.5)</f>
        <v>54.5</v>
      </c>
      <c r="X460" s="3"/>
      <c r="Y460" s="231"/>
      <c r="AA460" s="238"/>
    </row>
    <row r="461" spans="1:32" s="2" customFormat="1">
      <c r="A461" s="168"/>
      <c r="B461" s="110" t="str">
        <f t="shared" si="318"/>
        <v/>
      </c>
      <c r="C461" s="111">
        <f t="shared" si="319"/>
        <v>4</v>
      </c>
      <c r="D461" s="112">
        <f t="shared" si="320"/>
        <v>1</v>
      </c>
      <c r="E461" s="112">
        <f t="shared" si="321"/>
        <v>8</v>
      </c>
      <c r="F461" s="112">
        <f t="shared" si="322"/>
        <v>4</v>
      </c>
      <c r="G461" s="111">
        <f t="shared" si="323"/>
        <v>3</v>
      </c>
      <c r="H461" s="111" t="str">
        <f t="shared" si="324"/>
        <v/>
      </c>
      <c r="I461" s="50"/>
      <c r="J461" s="111">
        <f t="shared" si="325"/>
        <v>0</v>
      </c>
      <c r="K461" s="113"/>
      <c r="L461" s="169" t="str">
        <f t="shared" si="339"/>
        <v/>
      </c>
      <c r="M461" s="307" t="s">
        <v>28</v>
      </c>
      <c r="N461" s="164"/>
      <c r="O461" s="179"/>
      <c r="P461" s="180"/>
      <c r="Q461" s="200"/>
      <c r="R461" s="200"/>
      <c r="S461" s="200"/>
      <c r="T461" s="201"/>
      <c r="U461" s="151" t="s">
        <v>116</v>
      </c>
      <c r="V461" s="152"/>
      <c r="W461" s="181">
        <f>SUM(V462:V469)</f>
        <v>54.25</v>
      </c>
      <c r="X461" s="236"/>
      <c r="Y461" s="231"/>
    </row>
    <row r="462" spans="1:32" s="1" customFormat="1">
      <c r="A462" s="168"/>
      <c r="B462" s="110" t="str">
        <f t="shared" si="318"/>
        <v/>
      </c>
      <c r="C462" s="111">
        <f t="shared" si="319"/>
        <v>4</v>
      </c>
      <c r="D462" s="112">
        <f t="shared" si="320"/>
        <v>1</v>
      </c>
      <c r="E462" s="112">
        <f t="shared" si="321"/>
        <v>8</v>
      </c>
      <c r="F462" s="112">
        <f t="shared" si="322"/>
        <v>4</v>
      </c>
      <c r="G462" s="111">
        <f t="shared" si="323"/>
        <v>3</v>
      </c>
      <c r="H462" s="111" t="str">
        <f t="shared" si="324"/>
        <v/>
      </c>
      <c r="I462" s="50"/>
      <c r="J462" s="111">
        <f t="shared" si="325"/>
        <v>0</v>
      </c>
      <c r="K462" s="113"/>
      <c r="L462" s="169" t="str">
        <f>IF(A462=0,"",IF(AND(D462="",E462="",F462="",G462="",H462=""),"",CONCATENATE(TEXT(D462,0),IF(E462="","",CONCATENATE(".",TEXT(E462,0))),IF(F462="","",CONCATENATE(".",TEXT(F462,0))),IF(G462="","",CONCATENATE(".",TEXT(G462,0))),IF(H462="","",CONCATENATE(".",TEXT(H462,0))),IF(I462="","",CONCATENATE(".",TEXT(I462,0))))))</f>
        <v/>
      </c>
      <c r="M462" s="306" t="s">
        <v>133</v>
      </c>
      <c r="N462" s="164"/>
      <c r="O462" s="170"/>
      <c r="P462" s="171"/>
      <c r="Q462" s="198"/>
      <c r="R462" s="198"/>
      <c r="S462" s="198"/>
      <c r="T462" s="199"/>
      <c r="U462" s="173"/>
      <c r="V462" s="172">
        <f>SUM(U463:U463)</f>
        <v>14.7</v>
      </c>
      <c r="W462" s="174"/>
      <c r="X462" s="3"/>
      <c r="Y462" s="231"/>
      <c r="Z462" s="185"/>
      <c r="AA462" s="185"/>
      <c r="AB462" s="185"/>
      <c r="AC462" s="185"/>
      <c r="AD462" s="185"/>
      <c r="AE462" s="185"/>
      <c r="AF462" s="185"/>
    </row>
    <row r="463" spans="1:32" s="1" customFormat="1">
      <c r="A463" s="168"/>
      <c r="B463" s="110" t="str">
        <f t="shared" si="318"/>
        <v/>
      </c>
      <c r="C463" s="111">
        <f t="shared" si="319"/>
        <v>4</v>
      </c>
      <c r="D463" s="112">
        <f t="shared" si="320"/>
        <v>1</v>
      </c>
      <c r="E463" s="112">
        <f t="shared" si="321"/>
        <v>8</v>
      </c>
      <c r="F463" s="112">
        <f t="shared" si="322"/>
        <v>4</v>
      </c>
      <c r="G463" s="111">
        <f t="shared" si="323"/>
        <v>3</v>
      </c>
      <c r="H463" s="111" t="str">
        <f t="shared" si="324"/>
        <v/>
      </c>
      <c r="I463" s="50"/>
      <c r="J463" s="111">
        <f t="shared" si="325"/>
        <v>0</v>
      </c>
      <c r="K463" s="113"/>
      <c r="L463" s="169" t="str">
        <f>IF(A463=0,"",IF(AND(D463="",E463="",F463="",G463="",H463=""),"",CONCATENATE(TEXT(D463,0),IF(E463="","",CONCATENATE(".",TEXT(E463,0))),IF(F463="","",CONCATENATE(".",TEXT(F463,0))),IF(G463="","",CONCATENATE(".",TEXT(G463,0))),IF(H463="","",CONCATENATE(".",TEXT(H463,0))),IF(I463="","",CONCATENATE(".",TEXT(I463,0))))))</f>
        <v/>
      </c>
      <c r="M463" s="307" t="s">
        <v>138</v>
      </c>
      <c r="N463" s="164"/>
      <c r="O463" s="170">
        <v>1</v>
      </c>
      <c r="P463" s="171"/>
      <c r="Q463" s="198"/>
      <c r="R463" s="198"/>
      <c r="S463" s="198"/>
      <c r="T463" s="199">
        <v>14.7</v>
      </c>
      <c r="U463" s="173">
        <f t="shared" ref="U463" si="340">PRODUCT(O463:T463)</f>
        <v>14.7</v>
      </c>
      <c r="V463" s="172"/>
      <c r="W463" s="174"/>
      <c r="X463" s="3"/>
      <c r="Y463" s="231"/>
    </row>
    <row r="464" spans="1:32" s="1" customFormat="1">
      <c r="A464" s="168"/>
      <c r="B464" s="110" t="str">
        <f t="shared" si="318"/>
        <v/>
      </c>
      <c r="C464" s="111">
        <f t="shared" si="319"/>
        <v>4</v>
      </c>
      <c r="D464" s="112">
        <f t="shared" si="320"/>
        <v>1</v>
      </c>
      <c r="E464" s="112">
        <f t="shared" si="321"/>
        <v>8</v>
      </c>
      <c r="F464" s="112">
        <f t="shared" si="322"/>
        <v>4</v>
      </c>
      <c r="G464" s="111">
        <f t="shared" si="323"/>
        <v>3</v>
      </c>
      <c r="H464" s="111" t="str">
        <f t="shared" si="324"/>
        <v/>
      </c>
      <c r="I464" s="50"/>
      <c r="J464" s="111">
        <f t="shared" si="325"/>
        <v>0</v>
      </c>
      <c r="K464" s="113"/>
      <c r="L464" s="169" t="str">
        <f t="shared" ref="L464:L466" si="341">IF(A464=0,"",IF(AND(D464="",E464="",F464="",G464="",H464=""),"",CONCATENATE(TEXT(D464,0),IF(E464="","",CONCATENATE(".",TEXT(E464,0))),IF(F464="","",CONCATENATE(".",TEXT(F464,0))),IF(G464="","",CONCATENATE(".",TEXT(G464,0))),IF(H464="","",CONCATENATE(".",TEXT(H464,0))),IF(I464="","",CONCATENATE(".",TEXT(I464,0))))))</f>
        <v/>
      </c>
      <c r="M464" s="306" t="s">
        <v>135</v>
      </c>
      <c r="N464" s="164"/>
      <c r="O464" s="170"/>
      <c r="P464" s="171"/>
      <c r="Q464" s="198"/>
      <c r="R464" s="198"/>
      <c r="S464" s="198"/>
      <c r="T464" s="199"/>
      <c r="U464" s="173"/>
      <c r="V464" s="172">
        <f>SUM(U465)</f>
        <v>7.45</v>
      </c>
      <c r="W464" s="158"/>
      <c r="X464" s="3"/>
      <c r="Y464" s="231"/>
      <c r="Z464" s="185"/>
      <c r="AA464" s="185"/>
      <c r="AB464" s="185"/>
      <c r="AC464" s="185"/>
      <c r="AD464" s="185"/>
      <c r="AE464" s="185"/>
      <c r="AF464" s="185"/>
    </row>
    <row r="465" spans="1:32" s="1" customFormat="1">
      <c r="A465" s="168"/>
      <c r="B465" s="110" t="str">
        <f t="shared" si="318"/>
        <v/>
      </c>
      <c r="C465" s="111">
        <f t="shared" si="319"/>
        <v>4</v>
      </c>
      <c r="D465" s="112">
        <f t="shared" si="320"/>
        <v>1</v>
      </c>
      <c r="E465" s="112">
        <f t="shared" si="321"/>
        <v>8</v>
      </c>
      <c r="F465" s="112">
        <f t="shared" si="322"/>
        <v>4</v>
      </c>
      <c r="G465" s="111">
        <f t="shared" si="323"/>
        <v>3</v>
      </c>
      <c r="H465" s="111" t="str">
        <f t="shared" si="324"/>
        <v/>
      </c>
      <c r="I465" s="50"/>
      <c r="J465" s="111">
        <f t="shared" si="325"/>
        <v>0</v>
      </c>
      <c r="K465" s="113"/>
      <c r="L465" s="169" t="str">
        <f t="shared" si="341"/>
        <v/>
      </c>
      <c r="M465" s="307" t="s">
        <v>141</v>
      </c>
      <c r="N465" s="164"/>
      <c r="O465" s="170">
        <v>1</v>
      </c>
      <c r="P465" s="171"/>
      <c r="Q465" s="198"/>
      <c r="R465" s="198"/>
      <c r="S465" s="198"/>
      <c r="T465" s="199">
        <v>7.45</v>
      </c>
      <c r="U465" s="173">
        <f t="shared" ref="U465" si="342">PRODUCT(O465:T465)</f>
        <v>7.45</v>
      </c>
      <c r="V465" s="172"/>
      <c r="W465" s="158"/>
      <c r="X465" s="3"/>
      <c r="Y465" s="231"/>
      <c r="Z465" s="185"/>
      <c r="AA465" s="185"/>
      <c r="AB465" s="185"/>
      <c r="AC465" s="185"/>
      <c r="AD465" s="185"/>
      <c r="AE465" s="185"/>
      <c r="AF465" s="185"/>
    </row>
    <row r="466" spans="1:32" s="1" customFormat="1">
      <c r="A466" s="168"/>
      <c r="B466" s="110" t="str">
        <f t="shared" si="318"/>
        <v/>
      </c>
      <c r="C466" s="111">
        <f t="shared" si="319"/>
        <v>4</v>
      </c>
      <c r="D466" s="112">
        <f t="shared" si="320"/>
        <v>1</v>
      </c>
      <c r="E466" s="112">
        <f t="shared" si="321"/>
        <v>8</v>
      </c>
      <c r="F466" s="112">
        <f t="shared" si="322"/>
        <v>4</v>
      </c>
      <c r="G466" s="111">
        <f t="shared" si="323"/>
        <v>3</v>
      </c>
      <c r="H466" s="111" t="str">
        <f t="shared" si="324"/>
        <v/>
      </c>
      <c r="I466" s="50"/>
      <c r="J466" s="111">
        <f t="shared" si="325"/>
        <v>0</v>
      </c>
      <c r="K466" s="113"/>
      <c r="L466" s="169" t="str">
        <f t="shared" si="341"/>
        <v/>
      </c>
      <c r="M466" s="306" t="s">
        <v>142</v>
      </c>
      <c r="N466" s="164"/>
      <c r="O466" s="170"/>
      <c r="P466" s="171"/>
      <c r="Q466" s="198"/>
      <c r="R466" s="198"/>
      <c r="S466" s="198"/>
      <c r="T466" s="199"/>
      <c r="U466" s="173"/>
      <c r="V466" s="172">
        <f>SUM(U467)</f>
        <v>14.1</v>
      </c>
      <c r="W466" s="158"/>
      <c r="X466" s="3"/>
      <c r="Y466" s="231"/>
      <c r="Z466" s="185"/>
      <c r="AA466" s="185"/>
      <c r="AB466" s="185"/>
      <c r="AC466" s="185"/>
      <c r="AD466" s="185"/>
      <c r="AE466" s="185"/>
      <c r="AF466" s="185"/>
    </row>
    <row r="467" spans="1:32" s="1" customFormat="1">
      <c r="A467" s="168"/>
      <c r="B467" s="110" t="str">
        <f t="shared" si="318"/>
        <v/>
      </c>
      <c r="C467" s="111">
        <f t="shared" si="319"/>
        <v>4</v>
      </c>
      <c r="D467" s="112">
        <f t="shared" si="320"/>
        <v>1</v>
      </c>
      <c r="E467" s="112">
        <f t="shared" si="321"/>
        <v>8</v>
      </c>
      <c r="F467" s="112">
        <f t="shared" si="322"/>
        <v>4</v>
      </c>
      <c r="G467" s="111">
        <f t="shared" si="323"/>
        <v>3</v>
      </c>
      <c r="H467" s="111" t="str">
        <f t="shared" si="324"/>
        <v/>
      </c>
      <c r="I467" s="50"/>
      <c r="J467" s="111">
        <f t="shared" si="325"/>
        <v>0</v>
      </c>
      <c r="K467" s="113"/>
      <c r="L467" s="169" t="str">
        <f>IF(A467=0,"",IF(AND(D467="",E467="",F467="",G467="",H467=""),"",CONCATENATE(TEXT(D467,0),IF(E467="","",CONCATENATE(".",TEXT(E467,0))),IF(F467="","",CONCATENATE(".",TEXT(F467,0))),IF(G467="","",CONCATENATE(".",TEXT(G467,0))),IF(H467="","",CONCATENATE(".",TEXT(H467,0))),IF(I467="","",CONCATENATE(".",TEXT(I467,0))))))</f>
        <v/>
      </c>
      <c r="M467" s="307" t="s">
        <v>145</v>
      </c>
      <c r="N467" s="164"/>
      <c r="O467" s="170">
        <v>1</v>
      </c>
      <c r="P467" s="171"/>
      <c r="Q467" s="198"/>
      <c r="R467" s="198"/>
      <c r="S467" s="198"/>
      <c r="T467" s="199">
        <v>14.1</v>
      </c>
      <c r="U467" s="173">
        <f>PRODUCT(O467:T467)</f>
        <v>14.1</v>
      </c>
      <c r="V467" s="172"/>
      <c r="W467" s="158"/>
      <c r="X467" s="3"/>
      <c r="Y467" s="231"/>
      <c r="Z467" s="185"/>
      <c r="AA467" s="185"/>
      <c r="AB467" s="185"/>
      <c r="AC467" s="185"/>
      <c r="AD467" s="185"/>
      <c r="AE467" s="185"/>
      <c r="AF467" s="185"/>
    </row>
    <row r="468" spans="1:32" s="1" customFormat="1">
      <c r="A468" s="168"/>
      <c r="B468" s="110" t="str">
        <f t="shared" si="318"/>
        <v/>
      </c>
      <c r="C468" s="111">
        <f t="shared" si="319"/>
        <v>4</v>
      </c>
      <c r="D468" s="112">
        <f t="shared" si="320"/>
        <v>1</v>
      </c>
      <c r="E468" s="112">
        <f t="shared" si="321"/>
        <v>8</v>
      </c>
      <c r="F468" s="112">
        <f t="shared" si="322"/>
        <v>4</v>
      </c>
      <c r="G468" s="111">
        <f t="shared" si="323"/>
        <v>3</v>
      </c>
      <c r="H468" s="111" t="str">
        <f t="shared" si="324"/>
        <v/>
      </c>
      <c r="I468" s="50"/>
      <c r="J468" s="111">
        <f t="shared" si="325"/>
        <v>0</v>
      </c>
      <c r="K468" s="113"/>
      <c r="L468" s="169" t="str">
        <f t="shared" ref="L468:L469" si="343">IF(A468=0,"",IF(AND(D468="",E468="",F468="",G468="",H468=""),"",CONCATENATE(TEXT(D468,0),IF(E468="","",CONCATENATE(".",TEXT(E468,0))),IF(F468="","",CONCATENATE(".",TEXT(F468,0))),IF(G468="","",CONCATENATE(".",TEXT(G468,0))),IF(H468="","",CONCATENATE(".",TEXT(H468,0))),IF(I468="","",CONCATENATE(".",TEXT(I468,0))))))</f>
        <v/>
      </c>
      <c r="M468" s="306" t="s">
        <v>149</v>
      </c>
      <c r="N468" s="164"/>
      <c r="O468" s="170"/>
      <c r="P468" s="171"/>
      <c r="Q468" s="198"/>
      <c r="R468" s="198"/>
      <c r="S468" s="198"/>
      <c r="T468" s="199"/>
      <c r="U468" s="173"/>
      <c r="V468" s="172">
        <f>SUM(U469:U469)</f>
        <v>18</v>
      </c>
      <c r="W468" s="158"/>
      <c r="X468" s="3"/>
      <c r="Y468" s="231"/>
      <c r="Z468" s="185"/>
      <c r="AA468" s="185"/>
      <c r="AB468" s="185"/>
      <c r="AC468" s="185"/>
      <c r="AD468" s="185"/>
      <c r="AE468" s="185"/>
      <c r="AF468" s="185"/>
    </row>
    <row r="469" spans="1:32" s="1" customFormat="1">
      <c r="A469" s="168"/>
      <c r="B469" s="110" t="str">
        <f t="shared" si="318"/>
        <v/>
      </c>
      <c r="C469" s="111">
        <f t="shared" si="319"/>
        <v>4</v>
      </c>
      <c r="D469" s="112">
        <f t="shared" si="320"/>
        <v>1</v>
      </c>
      <c r="E469" s="112">
        <f t="shared" si="321"/>
        <v>8</v>
      </c>
      <c r="F469" s="112">
        <f t="shared" si="322"/>
        <v>4</v>
      </c>
      <c r="G469" s="111">
        <f t="shared" si="323"/>
        <v>3</v>
      </c>
      <c r="H469" s="111" t="str">
        <f t="shared" si="324"/>
        <v/>
      </c>
      <c r="I469" s="50"/>
      <c r="J469" s="111">
        <f t="shared" si="325"/>
        <v>0</v>
      </c>
      <c r="K469" s="113"/>
      <c r="L469" s="169" t="str">
        <f t="shared" si="343"/>
        <v/>
      </c>
      <c r="M469" s="307" t="s">
        <v>152</v>
      </c>
      <c r="N469" s="164"/>
      <c r="O469" s="170">
        <v>1</v>
      </c>
      <c r="P469" s="171"/>
      <c r="Q469" s="198"/>
      <c r="R469" s="198"/>
      <c r="S469" s="198"/>
      <c r="T469" s="199">
        <v>18</v>
      </c>
      <c r="U469" s="173">
        <f t="shared" ref="U469" si="344">PRODUCT(O469:T469)</f>
        <v>18</v>
      </c>
      <c r="V469" s="172"/>
      <c r="W469" s="158"/>
      <c r="X469" s="3"/>
      <c r="Y469" s="231"/>
      <c r="Z469" s="185"/>
      <c r="AA469" s="185"/>
      <c r="AB469" s="185"/>
      <c r="AC469" s="185"/>
      <c r="AD469" s="185"/>
      <c r="AE469" s="185"/>
      <c r="AF469" s="185"/>
    </row>
    <row r="470" spans="1:32" s="1" customFormat="1">
      <c r="A470" s="168"/>
      <c r="B470" s="110" t="str">
        <f t="shared" si="318"/>
        <v/>
      </c>
      <c r="C470" s="111">
        <f t="shared" si="319"/>
        <v>4</v>
      </c>
      <c r="D470" s="112">
        <f t="shared" si="320"/>
        <v>1</v>
      </c>
      <c r="E470" s="112">
        <f t="shared" si="321"/>
        <v>8</v>
      </c>
      <c r="F470" s="112">
        <f t="shared" si="322"/>
        <v>4</v>
      </c>
      <c r="G470" s="111">
        <f t="shared" si="323"/>
        <v>3</v>
      </c>
      <c r="H470" s="111" t="str">
        <f t="shared" si="324"/>
        <v/>
      </c>
      <c r="I470" s="50"/>
      <c r="J470" s="111">
        <f t="shared" si="325"/>
        <v>0</v>
      </c>
      <c r="K470" s="113"/>
      <c r="L470" s="169" t="str">
        <f t="shared" ref="L470:L521" si="345">IF(A470=0,"",IF(AND(D470="",E470="",F470="",G470="",H470=""),"",CONCATENATE(TEXT(D470,0),IF(E470="","",CONCATENATE(".",TEXT(E470,0))),IF(F470="","",CONCATENATE(".",TEXT(F470,0))),IF(G470="","",CONCATENATE(".",TEXT(G470,0))),IF(H470="","",CONCATENATE(".",TEXT(H470,0))),IF(I470="","",CONCATENATE(".",TEXT(I470,0))))))</f>
        <v/>
      </c>
      <c r="M470" s="307" t="s">
        <v>28</v>
      </c>
      <c r="N470" s="164"/>
      <c r="O470" s="170"/>
      <c r="P470" s="171"/>
      <c r="Q470" s="198"/>
      <c r="R470" s="198"/>
      <c r="S470" s="198"/>
      <c r="T470" s="199"/>
      <c r="U470" s="173"/>
      <c r="V470" s="172"/>
      <c r="W470" s="174"/>
      <c r="X470" s="3"/>
      <c r="Y470" s="231"/>
    </row>
    <row r="471" spans="1:32" s="1" customFormat="1" ht="78.75">
      <c r="A471" s="168">
        <v>3</v>
      </c>
      <c r="B471" s="110" t="str">
        <f t="shared" si="318"/>
        <v/>
      </c>
      <c r="C471" s="111">
        <f t="shared" si="319"/>
        <v>3</v>
      </c>
      <c r="D471" s="112">
        <f t="shared" si="320"/>
        <v>1</v>
      </c>
      <c r="E471" s="112">
        <f t="shared" si="321"/>
        <v>8</v>
      </c>
      <c r="F471" s="112">
        <f t="shared" si="322"/>
        <v>5</v>
      </c>
      <c r="G471" s="111" t="str">
        <f t="shared" si="323"/>
        <v/>
      </c>
      <c r="H471" s="111" t="str">
        <f t="shared" si="324"/>
        <v/>
      </c>
      <c r="I471" s="50"/>
      <c r="J471" s="111" t="str">
        <f t="shared" si="325"/>
        <v/>
      </c>
      <c r="K471" s="113"/>
      <c r="L471" s="169" t="str">
        <f t="shared" si="345"/>
        <v>1.8.5</v>
      </c>
      <c r="M471" s="310" t="s">
        <v>256</v>
      </c>
      <c r="N471" s="164"/>
      <c r="O471" s="170"/>
      <c r="P471" s="171"/>
      <c r="Q471" s="198"/>
      <c r="R471" s="198"/>
      <c r="S471" s="198"/>
      <c r="T471" s="199"/>
      <c r="U471" s="173"/>
      <c r="V471" s="172"/>
      <c r="W471" s="174"/>
      <c r="X471" s="3"/>
      <c r="Y471" s="231"/>
    </row>
    <row r="472" spans="1:32" s="1" customFormat="1">
      <c r="A472" s="168"/>
      <c r="B472" s="110" t="str">
        <f t="shared" si="318"/>
        <v/>
      </c>
      <c r="C472" s="111">
        <f t="shared" si="319"/>
        <v>3</v>
      </c>
      <c r="D472" s="112">
        <f t="shared" si="320"/>
        <v>1</v>
      </c>
      <c r="E472" s="112">
        <f t="shared" si="321"/>
        <v>8</v>
      </c>
      <c r="F472" s="112">
        <f t="shared" si="322"/>
        <v>5</v>
      </c>
      <c r="G472" s="111" t="str">
        <f t="shared" si="323"/>
        <v/>
      </c>
      <c r="H472" s="111" t="str">
        <f t="shared" si="324"/>
        <v/>
      </c>
      <c r="I472" s="50"/>
      <c r="J472" s="111">
        <f t="shared" si="325"/>
        <v>0</v>
      </c>
      <c r="K472" s="113"/>
      <c r="L472" s="169" t="str">
        <f t="shared" si="345"/>
        <v/>
      </c>
      <c r="M472" s="307" t="s">
        <v>28</v>
      </c>
      <c r="N472" s="164"/>
      <c r="O472" s="170"/>
      <c r="P472" s="171"/>
      <c r="Q472" s="198"/>
      <c r="R472" s="198"/>
      <c r="S472" s="198"/>
      <c r="T472" s="199"/>
      <c r="U472" s="173"/>
      <c r="V472" s="172"/>
      <c r="W472" s="174"/>
      <c r="X472" s="3"/>
      <c r="Y472" s="231"/>
    </row>
    <row r="473" spans="1:32" s="1" customFormat="1" ht="45">
      <c r="A473" s="168">
        <v>4</v>
      </c>
      <c r="B473" s="110" t="str">
        <f t="shared" si="318"/>
        <v/>
      </c>
      <c r="C473" s="111">
        <f t="shared" si="319"/>
        <v>4</v>
      </c>
      <c r="D473" s="112">
        <f t="shared" si="320"/>
        <v>1</v>
      </c>
      <c r="E473" s="112">
        <f t="shared" si="321"/>
        <v>8</v>
      </c>
      <c r="F473" s="112">
        <f t="shared" si="322"/>
        <v>5</v>
      </c>
      <c r="G473" s="111">
        <f t="shared" si="323"/>
        <v>1</v>
      </c>
      <c r="H473" s="111" t="str">
        <f t="shared" si="324"/>
        <v/>
      </c>
      <c r="I473" s="50"/>
      <c r="J473" s="111" t="str">
        <f t="shared" si="325"/>
        <v/>
      </c>
      <c r="K473" s="113"/>
      <c r="L473" s="169" t="str">
        <f t="shared" si="345"/>
        <v>1.8.5.1</v>
      </c>
      <c r="M473" s="310" t="s">
        <v>257</v>
      </c>
      <c r="N473" s="164" t="s">
        <v>4</v>
      </c>
      <c r="O473" s="170"/>
      <c r="P473" s="171"/>
      <c r="Q473" s="198"/>
      <c r="R473" s="198"/>
      <c r="S473" s="198"/>
      <c r="T473" s="199"/>
      <c r="U473" s="150" t="s">
        <v>22</v>
      </c>
      <c r="V473" s="172"/>
      <c r="W473" s="178">
        <f>_xlfn.CEILING.MATH(W474,0.5)</f>
        <v>47</v>
      </c>
      <c r="X473" s="3"/>
      <c r="Y473" s="231"/>
    </row>
    <row r="474" spans="1:32" s="1" customFormat="1">
      <c r="A474" s="168"/>
      <c r="B474" s="110" t="str">
        <f t="shared" si="318"/>
        <v/>
      </c>
      <c r="C474" s="111">
        <f t="shared" si="319"/>
        <v>4</v>
      </c>
      <c r="D474" s="112">
        <f t="shared" si="320"/>
        <v>1</v>
      </c>
      <c r="E474" s="112">
        <f t="shared" si="321"/>
        <v>8</v>
      </c>
      <c r="F474" s="112">
        <f t="shared" si="322"/>
        <v>5</v>
      </c>
      <c r="G474" s="111">
        <f t="shared" si="323"/>
        <v>1</v>
      </c>
      <c r="H474" s="111" t="str">
        <f t="shared" si="324"/>
        <v/>
      </c>
      <c r="I474" s="50"/>
      <c r="J474" s="111">
        <f t="shared" si="325"/>
        <v>0</v>
      </c>
      <c r="K474" s="113"/>
      <c r="L474" s="169" t="str">
        <f t="shared" si="345"/>
        <v/>
      </c>
      <c r="M474" s="305" t="s">
        <v>28</v>
      </c>
      <c r="N474" s="164"/>
      <c r="O474" s="179"/>
      <c r="P474" s="180"/>
      <c r="Q474" s="200"/>
      <c r="R474" s="200"/>
      <c r="S474" s="200"/>
      <c r="T474" s="201"/>
      <c r="U474" s="151" t="s">
        <v>116</v>
      </c>
      <c r="V474" s="152"/>
      <c r="W474" s="181">
        <f>SUM(V475:V476)</f>
        <v>47</v>
      </c>
      <c r="X474" s="236"/>
      <c r="Y474" s="231"/>
    </row>
    <row r="475" spans="1:32" s="1" customFormat="1">
      <c r="A475" s="168"/>
      <c r="B475" s="110" t="str">
        <f t="shared" si="318"/>
        <v/>
      </c>
      <c r="C475" s="111">
        <f t="shared" si="319"/>
        <v>4</v>
      </c>
      <c r="D475" s="112">
        <f t="shared" si="320"/>
        <v>1</v>
      </c>
      <c r="E475" s="112">
        <f t="shared" si="321"/>
        <v>8</v>
      </c>
      <c r="F475" s="112">
        <f t="shared" si="322"/>
        <v>5</v>
      </c>
      <c r="G475" s="111">
        <f t="shared" si="323"/>
        <v>1</v>
      </c>
      <c r="H475" s="111" t="str">
        <f t="shared" si="324"/>
        <v/>
      </c>
      <c r="I475" s="50"/>
      <c r="J475" s="111">
        <f t="shared" si="325"/>
        <v>0</v>
      </c>
      <c r="K475" s="113"/>
      <c r="L475" s="169" t="str">
        <f t="shared" si="345"/>
        <v/>
      </c>
      <c r="M475" s="306" t="s">
        <v>258</v>
      </c>
      <c r="N475" s="164"/>
      <c r="O475" s="170"/>
      <c r="P475" s="171"/>
      <c r="Q475" s="198"/>
      <c r="R475" s="198"/>
      <c r="S475" s="198"/>
      <c r="T475" s="199"/>
      <c r="U475" s="173"/>
      <c r="V475" s="172">
        <f>SUM(U476:U476)</f>
        <v>47</v>
      </c>
      <c r="W475" s="174"/>
      <c r="X475" s="3"/>
      <c r="Y475" s="231"/>
    </row>
    <row r="476" spans="1:32" s="1" customFormat="1">
      <c r="A476" s="168"/>
      <c r="B476" s="110" t="str">
        <f t="shared" ref="B476:B538" si="346">IF(OR(A476&gt;C475+1,A476&gt;5),"ERRO","")</f>
        <v/>
      </c>
      <c r="C476" s="111">
        <f t="shared" ref="C476:C538" si="347">IF(A476=0,C475,A476)</f>
        <v>4</v>
      </c>
      <c r="D476" s="112">
        <f t="shared" ref="D476:D538" si="348">IF(A476=0,D475,IF(A476=1,D475+1,D475))</f>
        <v>1</v>
      </c>
      <c r="E476" s="112">
        <f t="shared" ref="E476:E538" si="349">IF(A476=0,E475,IF(D476&gt;D475,"",IF(E475&lt;&gt;"",IF(A476=2,E475+1,E475),1)))</f>
        <v>8</v>
      </c>
      <c r="F476" s="112">
        <f t="shared" ref="F476:F538" si="350">IF(A476=0,F475,IF(D476&gt;D475,"",IF(E476&lt;&gt;E475,"",IF(F475&lt;&gt;"",IF(A476=3,F475+1,F475),1))))</f>
        <v>5</v>
      </c>
      <c r="G476" s="111">
        <f t="shared" ref="G476:G538" si="351">IF(A476=0,G475,IF(D476&gt;D475,"",IF(E476&lt;&gt;E475,"",IF(F475&lt;&gt;F476,"",IF(G475&lt;&gt;"",IF(A476=4,G475+1,G475),1)))))</f>
        <v>1</v>
      </c>
      <c r="H476" s="111" t="str">
        <f t="shared" ref="H476:H538" si="352">IF(A476=0,H475,IF(D476&gt;D475,"",IF(E476&lt;&gt;E475,"",IF(F475&lt;&gt;F476,"",IF(G476&lt;&gt;G475,"",IF(A476=5,IF(H475="",1,H475+1),""))))))</f>
        <v/>
      </c>
      <c r="I476" s="50"/>
      <c r="J476" s="111">
        <f t="shared" ref="J476:J538" si="353">IF(A476=0,I475,IF(D476&gt;D475,"",IF(E476&lt;&gt;E475,"",IF(F475&lt;&gt;F476,"",IF(G476&lt;&gt;G475,"",IF(H476&lt;&gt;H475,"",IF(A476=6,IF(I475="",1,I475+1),"")))))))</f>
        <v>0</v>
      </c>
      <c r="K476" s="113"/>
      <c r="L476" s="169" t="str">
        <f t="shared" si="345"/>
        <v/>
      </c>
      <c r="M476" s="307" t="s">
        <v>259</v>
      </c>
      <c r="N476" s="164"/>
      <c r="O476" s="170">
        <v>1</v>
      </c>
      <c r="P476" s="171"/>
      <c r="Q476" s="198"/>
      <c r="R476" s="198"/>
      <c r="S476" s="198"/>
      <c r="T476" s="199">
        <f>W426</f>
        <v>47</v>
      </c>
      <c r="U476" s="173">
        <f t="shared" ref="U476" si="354">PRODUCT(O476:T476)</f>
        <v>47</v>
      </c>
      <c r="V476" s="172"/>
      <c r="W476" s="174"/>
      <c r="X476" s="3"/>
      <c r="Y476" s="231"/>
    </row>
    <row r="477" spans="1:32" s="1" customFormat="1">
      <c r="A477" s="168"/>
      <c r="B477" s="110" t="str">
        <f t="shared" si="346"/>
        <v/>
      </c>
      <c r="C477" s="111">
        <f t="shared" si="347"/>
        <v>4</v>
      </c>
      <c r="D477" s="112">
        <f t="shared" si="348"/>
        <v>1</v>
      </c>
      <c r="E477" s="112">
        <f t="shared" si="349"/>
        <v>8</v>
      </c>
      <c r="F477" s="112">
        <f t="shared" si="350"/>
        <v>5</v>
      </c>
      <c r="G477" s="111">
        <f t="shared" si="351"/>
        <v>1</v>
      </c>
      <c r="H477" s="111" t="str">
        <f t="shared" si="352"/>
        <v/>
      </c>
      <c r="I477" s="50"/>
      <c r="J477" s="111">
        <f t="shared" si="353"/>
        <v>0</v>
      </c>
      <c r="K477" s="113"/>
      <c r="L477" s="169" t="str">
        <f t="shared" si="345"/>
        <v/>
      </c>
      <c r="M477" s="307" t="s">
        <v>28</v>
      </c>
      <c r="N477" s="164"/>
      <c r="O477" s="170"/>
      <c r="P477" s="171"/>
      <c r="Q477" s="198"/>
      <c r="R477" s="198"/>
      <c r="S477" s="198"/>
      <c r="T477" s="199"/>
      <c r="U477" s="173"/>
      <c r="V477" s="172"/>
      <c r="W477" s="174"/>
      <c r="X477" s="3"/>
      <c r="Y477" s="231"/>
    </row>
    <row r="478" spans="1:32" s="1" customFormat="1" ht="33.75">
      <c r="A478" s="168">
        <v>4</v>
      </c>
      <c r="B478" s="110" t="str">
        <f t="shared" si="346"/>
        <v/>
      </c>
      <c r="C478" s="111">
        <f t="shared" si="347"/>
        <v>4</v>
      </c>
      <c r="D478" s="112">
        <f t="shared" si="348"/>
        <v>1</v>
      </c>
      <c r="E478" s="112">
        <f t="shared" si="349"/>
        <v>8</v>
      </c>
      <c r="F478" s="112">
        <f t="shared" si="350"/>
        <v>5</v>
      </c>
      <c r="G478" s="111">
        <f t="shared" si="351"/>
        <v>2</v>
      </c>
      <c r="H478" s="111" t="str">
        <f t="shared" si="352"/>
        <v/>
      </c>
      <c r="I478" s="50"/>
      <c r="J478" s="111" t="str">
        <f t="shared" si="353"/>
        <v/>
      </c>
      <c r="K478" s="113"/>
      <c r="L478" s="169" t="str">
        <f t="shared" si="345"/>
        <v>1.8.5.2</v>
      </c>
      <c r="M478" s="310" t="s">
        <v>260</v>
      </c>
      <c r="N478" s="164" t="s">
        <v>4</v>
      </c>
      <c r="O478" s="170"/>
      <c r="P478" s="171"/>
      <c r="Q478" s="198"/>
      <c r="R478" s="198"/>
      <c r="S478" s="198"/>
      <c r="T478" s="199"/>
      <c r="U478" s="150" t="s">
        <v>22</v>
      </c>
      <c r="V478" s="172"/>
      <c r="W478" s="178">
        <f>_xlfn.CEILING.MATH(W479,0.5)</f>
        <v>217</v>
      </c>
      <c r="X478" s="3"/>
      <c r="Y478" s="231"/>
    </row>
    <row r="479" spans="1:32" s="1" customFormat="1">
      <c r="A479" s="168"/>
      <c r="B479" s="110" t="str">
        <f t="shared" si="346"/>
        <v/>
      </c>
      <c r="C479" s="111">
        <f t="shared" si="347"/>
        <v>4</v>
      </c>
      <c r="D479" s="112">
        <f t="shared" si="348"/>
        <v>1</v>
      </c>
      <c r="E479" s="112">
        <f t="shared" si="349"/>
        <v>8</v>
      </c>
      <c r="F479" s="112">
        <f t="shared" si="350"/>
        <v>5</v>
      </c>
      <c r="G479" s="111">
        <f t="shared" si="351"/>
        <v>2</v>
      </c>
      <c r="H479" s="111" t="str">
        <f t="shared" si="352"/>
        <v/>
      </c>
      <c r="I479" s="50"/>
      <c r="J479" s="111">
        <f t="shared" si="353"/>
        <v>0</v>
      </c>
      <c r="K479" s="113"/>
      <c r="L479" s="169" t="str">
        <f t="shared" si="345"/>
        <v/>
      </c>
      <c r="M479" s="305" t="s">
        <v>28</v>
      </c>
      <c r="N479" s="164"/>
      <c r="O479" s="179"/>
      <c r="P479" s="180"/>
      <c r="Q479" s="200"/>
      <c r="R479" s="200"/>
      <c r="S479" s="200"/>
      <c r="T479" s="201"/>
      <c r="U479" s="151" t="s">
        <v>116</v>
      </c>
      <c r="V479" s="152"/>
      <c r="W479" s="181">
        <f>SUM(V480:V493)</f>
        <v>216.79999999999998</v>
      </c>
      <c r="X479" s="236"/>
      <c r="Y479" s="231"/>
    </row>
    <row r="480" spans="1:32" s="1" customFormat="1">
      <c r="A480" s="168"/>
      <c r="B480" s="110" t="str">
        <f t="shared" si="346"/>
        <v/>
      </c>
      <c r="C480" s="111">
        <f t="shared" si="347"/>
        <v>4</v>
      </c>
      <c r="D480" s="112">
        <f t="shared" si="348"/>
        <v>1</v>
      </c>
      <c r="E480" s="112">
        <f t="shared" si="349"/>
        <v>8</v>
      </c>
      <c r="F480" s="112">
        <f t="shared" si="350"/>
        <v>5</v>
      </c>
      <c r="G480" s="111">
        <f t="shared" si="351"/>
        <v>2</v>
      </c>
      <c r="H480" s="111" t="str">
        <f t="shared" si="352"/>
        <v/>
      </c>
      <c r="I480" s="50"/>
      <c r="J480" s="111">
        <f t="shared" si="353"/>
        <v>0</v>
      </c>
      <c r="K480" s="113"/>
      <c r="L480" s="169" t="str">
        <f t="shared" si="345"/>
        <v/>
      </c>
      <c r="M480" s="306" t="s">
        <v>258</v>
      </c>
      <c r="N480" s="164"/>
      <c r="O480" s="170"/>
      <c r="P480" s="171"/>
      <c r="Q480" s="198"/>
      <c r="R480" s="198"/>
      <c r="S480" s="198"/>
      <c r="T480" s="199"/>
      <c r="U480" s="173"/>
      <c r="V480" s="172">
        <f>SUM(U481:U481)</f>
        <v>173</v>
      </c>
      <c r="W480" s="174"/>
      <c r="X480" s="3"/>
      <c r="Y480" s="231"/>
      <c r="Z480" s="185"/>
      <c r="AA480" s="185"/>
      <c r="AB480" s="185"/>
      <c r="AC480" s="185"/>
      <c r="AD480" s="185"/>
      <c r="AE480" s="185"/>
      <c r="AF480" s="185"/>
    </row>
    <row r="481" spans="1:32" s="1" customFormat="1">
      <c r="A481" s="168"/>
      <c r="B481" s="110" t="str">
        <f t="shared" si="346"/>
        <v/>
      </c>
      <c r="C481" s="111">
        <f t="shared" si="347"/>
        <v>4</v>
      </c>
      <c r="D481" s="112">
        <f t="shared" si="348"/>
        <v>1</v>
      </c>
      <c r="E481" s="112">
        <f t="shared" si="349"/>
        <v>8</v>
      </c>
      <c r="F481" s="112">
        <f t="shared" si="350"/>
        <v>5</v>
      </c>
      <c r="G481" s="111">
        <f t="shared" si="351"/>
        <v>2</v>
      </c>
      <c r="H481" s="111" t="str">
        <f t="shared" si="352"/>
        <v/>
      </c>
      <c r="I481" s="50"/>
      <c r="J481" s="111">
        <f t="shared" si="353"/>
        <v>0</v>
      </c>
      <c r="K481" s="113"/>
      <c r="L481" s="169" t="str">
        <f t="shared" si="345"/>
        <v/>
      </c>
      <c r="M481" s="307" t="s">
        <v>261</v>
      </c>
      <c r="N481" s="164"/>
      <c r="O481" s="170">
        <v>1</v>
      </c>
      <c r="P481" s="171"/>
      <c r="Q481" s="198"/>
      <c r="R481" s="198"/>
      <c r="S481" s="198"/>
      <c r="T481" s="199">
        <f>W405</f>
        <v>173</v>
      </c>
      <c r="U481" s="173">
        <f t="shared" ref="U481" si="355">PRODUCT(O481:T481)</f>
        <v>173</v>
      </c>
      <c r="V481" s="172"/>
      <c r="W481" s="174"/>
      <c r="X481" s="3"/>
      <c r="Y481" s="231"/>
    </row>
    <row r="482" spans="1:32" s="1" customFormat="1">
      <c r="A482" s="168"/>
      <c r="B482" s="110" t="str">
        <f t="shared" si="346"/>
        <v/>
      </c>
      <c r="C482" s="111">
        <f t="shared" si="347"/>
        <v>4</v>
      </c>
      <c r="D482" s="112">
        <f t="shared" si="348"/>
        <v>1</v>
      </c>
      <c r="E482" s="112">
        <f t="shared" si="349"/>
        <v>8</v>
      </c>
      <c r="F482" s="112">
        <f t="shared" si="350"/>
        <v>5</v>
      </c>
      <c r="G482" s="111">
        <f t="shared" si="351"/>
        <v>2</v>
      </c>
      <c r="H482" s="111" t="str">
        <f t="shared" si="352"/>
        <v/>
      </c>
      <c r="I482" s="50"/>
      <c r="J482" s="111">
        <f t="shared" si="353"/>
        <v>0</v>
      </c>
      <c r="K482" s="113"/>
      <c r="L482" s="169" t="str">
        <f t="shared" si="345"/>
        <v/>
      </c>
      <c r="M482" s="306" t="s">
        <v>133</v>
      </c>
      <c r="N482" s="164"/>
      <c r="O482" s="170"/>
      <c r="P482" s="171"/>
      <c r="Q482" s="198"/>
      <c r="R482" s="198"/>
      <c r="S482" s="198"/>
      <c r="T482" s="199"/>
      <c r="U482" s="173"/>
      <c r="V482" s="172">
        <f>SUM(U483:U486)</f>
        <v>18.45</v>
      </c>
      <c r="W482" s="174"/>
      <c r="X482" s="3"/>
      <c r="Y482" s="231"/>
      <c r="Z482" s="185"/>
      <c r="AA482" s="185"/>
      <c r="AB482" s="185"/>
      <c r="AC482" s="185"/>
      <c r="AD482" s="185"/>
      <c r="AE482" s="185"/>
      <c r="AF482" s="185"/>
    </row>
    <row r="483" spans="1:32" s="1" customFormat="1">
      <c r="A483" s="168"/>
      <c r="B483" s="110" t="str">
        <f t="shared" si="346"/>
        <v/>
      </c>
      <c r="C483" s="111">
        <f t="shared" si="347"/>
        <v>4</v>
      </c>
      <c r="D483" s="112">
        <f t="shared" si="348"/>
        <v>1</v>
      </c>
      <c r="E483" s="112">
        <f t="shared" si="349"/>
        <v>8</v>
      </c>
      <c r="F483" s="112">
        <f t="shared" si="350"/>
        <v>5</v>
      </c>
      <c r="G483" s="111">
        <f t="shared" si="351"/>
        <v>2</v>
      </c>
      <c r="H483" s="111" t="str">
        <f t="shared" si="352"/>
        <v/>
      </c>
      <c r="I483" s="50"/>
      <c r="J483" s="111">
        <f t="shared" si="353"/>
        <v>0</v>
      </c>
      <c r="K483" s="113"/>
      <c r="L483" s="169" t="str">
        <f t="shared" si="345"/>
        <v/>
      </c>
      <c r="M483" s="307" t="s">
        <v>193</v>
      </c>
      <c r="N483" s="164"/>
      <c r="O483" s="170">
        <v>1</v>
      </c>
      <c r="P483" s="171"/>
      <c r="Q483" s="198"/>
      <c r="R483" s="198"/>
      <c r="S483" s="198"/>
      <c r="T483" s="199">
        <v>3.3</v>
      </c>
      <c r="U483" s="173">
        <f t="shared" ref="U483:U486" si="356">PRODUCT(O483:T483)</f>
        <v>3.3</v>
      </c>
      <c r="V483" s="172"/>
      <c r="W483" s="174"/>
      <c r="X483" s="3"/>
      <c r="Y483" s="231"/>
    </row>
    <row r="484" spans="1:32" s="1" customFormat="1">
      <c r="A484" s="168"/>
      <c r="B484" s="110" t="str">
        <f t="shared" si="346"/>
        <v/>
      </c>
      <c r="C484" s="111">
        <f t="shared" si="347"/>
        <v>4</v>
      </c>
      <c r="D484" s="112">
        <f t="shared" si="348"/>
        <v>1</v>
      </c>
      <c r="E484" s="112">
        <f t="shared" si="349"/>
        <v>8</v>
      </c>
      <c r="F484" s="112">
        <f t="shared" si="350"/>
        <v>5</v>
      </c>
      <c r="G484" s="111">
        <f t="shared" si="351"/>
        <v>2</v>
      </c>
      <c r="H484" s="111" t="str">
        <f t="shared" si="352"/>
        <v/>
      </c>
      <c r="I484" s="50"/>
      <c r="J484" s="111">
        <f t="shared" si="353"/>
        <v>0</v>
      </c>
      <c r="K484" s="113"/>
      <c r="L484" s="169" t="str">
        <f t="shared" si="345"/>
        <v/>
      </c>
      <c r="M484" s="307" t="s">
        <v>190</v>
      </c>
      <c r="N484" s="164"/>
      <c r="O484" s="170">
        <v>1</v>
      </c>
      <c r="P484" s="171"/>
      <c r="Q484" s="198"/>
      <c r="R484" s="198"/>
      <c r="S484" s="198"/>
      <c r="T484" s="199">
        <v>6.85</v>
      </c>
      <c r="U484" s="173">
        <f t="shared" si="356"/>
        <v>6.85</v>
      </c>
      <c r="V484" s="172"/>
      <c r="W484" s="174"/>
      <c r="X484" s="3"/>
      <c r="Y484" s="231"/>
    </row>
    <row r="485" spans="1:32" s="1" customFormat="1">
      <c r="A485" s="168"/>
      <c r="B485" s="110" t="str">
        <f t="shared" si="346"/>
        <v/>
      </c>
      <c r="C485" s="111">
        <f t="shared" si="347"/>
        <v>4</v>
      </c>
      <c r="D485" s="112">
        <f t="shared" si="348"/>
        <v>1</v>
      </c>
      <c r="E485" s="112">
        <f t="shared" si="349"/>
        <v>8</v>
      </c>
      <c r="F485" s="112">
        <f t="shared" si="350"/>
        <v>5</v>
      </c>
      <c r="G485" s="111">
        <f t="shared" si="351"/>
        <v>2</v>
      </c>
      <c r="H485" s="111" t="str">
        <f t="shared" si="352"/>
        <v/>
      </c>
      <c r="I485" s="50"/>
      <c r="J485" s="111">
        <f t="shared" si="353"/>
        <v>0</v>
      </c>
      <c r="K485" s="113"/>
      <c r="L485" s="169" t="str">
        <f t="shared" si="345"/>
        <v/>
      </c>
      <c r="M485" s="307" t="s">
        <v>189</v>
      </c>
      <c r="N485" s="164"/>
      <c r="O485" s="170">
        <v>1</v>
      </c>
      <c r="P485" s="171"/>
      <c r="Q485" s="198"/>
      <c r="R485" s="198"/>
      <c r="S485" s="198"/>
      <c r="T485" s="199">
        <v>4.3</v>
      </c>
      <c r="U485" s="173">
        <f t="shared" si="356"/>
        <v>4.3</v>
      </c>
      <c r="V485" s="172"/>
      <c r="W485" s="174"/>
      <c r="X485" s="3"/>
      <c r="Y485" s="231"/>
    </row>
    <row r="486" spans="1:32" s="1" customFormat="1">
      <c r="A486" s="168"/>
      <c r="B486" s="110" t="str">
        <f t="shared" si="346"/>
        <v/>
      </c>
      <c r="C486" s="111">
        <f t="shared" si="347"/>
        <v>4</v>
      </c>
      <c r="D486" s="112">
        <f t="shared" si="348"/>
        <v>1</v>
      </c>
      <c r="E486" s="112">
        <f t="shared" si="349"/>
        <v>8</v>
      </c>
      <c r="F486" s="112">
        <f t="shared" si="350"/>
        <v>5</v>
      </c>
      <c r="G486" s="111">
        <f t="shared" si="351"/>
        <v>2</v>
      </c>
      <c r="H486" s="111" t="str">
        <f t="shared" si="352"/>
        <v/>
      </c>
      <c r="I486" s="50"/>
      <c r="J486" s="111">
        <f t="shared" si="353"/>
        <v>0</v>
      </c>
      <c r="K486" s="113"/>
      <c r="L486" s="169" t="str">
        <f t="shared" si="345"/>
        <v/>
      </c>
      <c r="M486" s="307" t="s">
        <v>186</v>
      </c>
      <c r="N486" s="164"/>
      <c r="O486" s="170">
        <v>1</v>
      </c>
      <c r="P486" s="171"/>
      <c r="Q486" s="198"/>
      <c r="R486" s="198"/>
      <c r="S486" s="198"/>
      <c r="T486" s="199">
        <v>4</v>
      </c>
      <c r="U486" s="173">
        <f t="shared" si="356"/>
        <v>4</v>
      </c>
      <c r="V486" s="172"/>
      <c r="W486" s="174"/>
      <c r="X486" s="3"/>
      <c r="Y486" s="231"/>
    </row>
    <row r="487" spans="1:32" s="1" customFormat="1">
      <c r="A487" s="168"/>
      <c r="B487" s="110" t="str">
        <f t="shared" si="346"/>
        <v/>
      </c>
      <c r="C487" s="111">
        <f t="shared" si="347"/>
        <v>4</v>
      </c>
      <c r="D487" s="112">
        <f t="shared" si="348"/>
        <v>1</v>
      </c>
      <c r="E487" s="112">
        <f t="shared" si="349"/>
        <v>8</v>
      </c>
      <c r="F487" s="112">
        <f t="shared" si="350"/>
        <v>5</v>
      </c>
      <c r="G487" s="111">
        <f t="shared" si="351"/>
        <v>2</v>
      </c>
      <c r="H487" s="111" t="str">
        <f t="shared" si="352"/>
        <v/>
      </c>
      <c r="I487" s="50"/>
      <c r="J487" s="111">
        <f t="shared" si="353"/>
        <v>0</v>
      </c>
      <c r="K487" s="113"/>
      <c r="L487" s="169" t="str">
        <f t="shared" si="345"/>
        <v/>
      </c>
      <c r="M487" s="306" t="s">
        <v>135</v>
      </c>
      <c r="N487" s="164"/>
      <c r="O487" s="170"/>
      <c r="P487" s="171"/>
      <c r="Q487" s="198"/>
      <c r="R487" s="198"/>
      <c r="S487" s="198"/>
      <c r="T487" s="199"/>
      <c r="U487" s="173"/>
      <c r="V487" s="172">
        <f>SUM(U488:U489)</f>
        <v>7.8</v>
      </c>
      <c r="W487" s="174"/>
      <c r="X487" s="3"/>
      <c r="Y487" s="231"/>
      <c r="Z487" s="185"/>
      <c r="AA487" s="185"/>
      <c r="AB487" s="185"/>
      <c r="AC487" s="185"/>
      <c r="AD487" s="185"/>
      <c r="AE487" s="185"/>
      <c r="AF487" s="185"/>
    </row>
    <row r="488" spans="1:32" s="1" customFormat="1">
      <c r="A488" s="168"/>
      <c r="B488" s="110" t="str">
        <f t="shared" si="346"/>
        <v/>
      </c>
      <c r="C488" s="111">
        <f t="shared" si="347"/>
        <v>4</v>
      </c>
      <c r="D488" s="112">
        <f t="shared" si="348"/>
        <v>1</v>
      </c>
      <c r="E488" s="112">
        <f t="shared" si="349"/>
        <v>8</v>
      </c>
      <c r="F488" s="112">
        <f t="shared" si="350"/>
        <v>5</v>
      </c>
      <c r="G488" s="111">
        <f t="shared" si="351"/>
        <v>2</v>
      </c>
      <c r="H488" s="111" t="str">
        <f t="shared" si="352"/>
        <v/>
      </c>
      <c r="I488" s="50"/>
      <c r="J488" s="111">
        <f t="shared" si="353"/>
        <v>0</v>
      </c>
      <c r="K488" s="113"/>
      <c r="L488" s="169" t="str">
        <f t="shared" ref="L488" si="357">IF(A488=0,"",IF(AND(D488="",E488="",F488="",G488="",H488=""),"",CONCATENATE(TEXT(D488,0),IF(E488="","",CONCATENATE(".",TEXT(E488,0))),IF(F488="","",CONCATENATE(".",TEXT(F488,0))),IF(G488="","",CONCATENATE(".",TEXT(G488,0))),IF(H488="","",CONCATENATE(".",TEXT(H488,0))),IF(I488="","",CONCATENATE(".",TEXT(I488,0))))))</f>
        <v/>
      </c>
      <c r="M488" s="307" t="s">
        <v>139</v>
      </c>
      <c r="N488" s="164"/>
      <c r="O488" s="170">
        <v>1</v>
      </c>
      <c r="P488" s="171"/>
      <c r="Q488" s="198"/>
      <c r="R488" s="198"/>
      <c r="S488" s="198"/>
      <c r="T488" s="199">
        <v>1.8</v>
      </c>
      <c r="U488" s="173">
        <f t="shared" ref="U488" si="358">PRODUCT(O488:T488)</f>
        <v>1.8</v>
      </c>
      <c r="V488" s="172"/>
      <c r="W488" s="174"/>
      <c r="X488" s="3"/>
      <c r="Y488" s="231"/>
    </row>
    <row r="489" spans="1:32" s="1" customFormat="1">
      <c r="A489" s="168"/>
      <c r="B489" s="110" t="str">
        <f t="shared" si="346"/>
        <v/>
      </c>
      <c r="C489" s="111">
        <f t="shared" si="347"/>
        <v>4</v>
      </c>
      <c r="D489" s="112">
        <f t="shared" si="348"/>
        <v>1</v>
      </c>
      <c r="E489" s="112">
        <f t="shared" si="349"/>
        <v>8</v>
      </c>
      <c r="F489" s="112">
        <f t="shared" si="350"/>
        <v>5</v>
      </c>
      <c r="G489" s="111">
        <f t="shared" si="351"/>
        <v>2</v>
      </c>
      <c r="H489" s="111" t="str">
        <f t="shared" si="352"/>
        <v/>
      </c>
      <c r="I489" s="50"/>
      <c r="J489" s="111">
        <f t="shared" si="353"/>
        <v>0</v>
      </c>
      <c r="K489" s="113"/>
      <c r="L489" s="169" t="str">
        <f t="shared" si="345"/>
        <v/>
      </c>
      <c r="M489" s="307" t="s">
        <v>262</v>
      </c>
      <c r="N489" s="164"/>
      <c r="O489" s="170">
        <v>1</v>
      </c>
      <c r="P489" s="171"/>
      <c r="Q489" s="198"/>
      <c r="R489" s="198"/>
      <c r="S489" s="198"/>
      <c r="T489" s="199">
        <v>6</v>
      </c>
      <c r="U489" s="173">
        <f t="shared" ref="U489" si="359">PRODUCT(O489:T489)</f>
        <v>6</v>
      </c>
      <c r="V489" s="172"/>
      <c r="W489" s="174"/>
      <c r="X489" s="3"/>
      <c r="Y489" s="231"/>
    </row>
    <row r="490" spans="1:32" s="1" customFormat="1">
      <c r="A490" s="168"/>
      <c r="B490" s="110" t="str">
        <f t="shared" si="346"/>
        <v/>
      </c>
      <c r="C490" s="111">
        <f t="shared" si="347"/>
        <v>4</v>
      </c>
      <c r="D490" s="112">
        <f t="shared" si="348"/>
        <v>1</v>
      </c>
      <c r="E490" s="112">
        <f t="shared" si="349"/>
        <v>8</v>
      </c>
      <c r="F490" s="112">
        <f t="shared" si="350"/>
        <v>5</v>
      </c>
      <c r="G490" s="111">
        <f t="shared" si="351"/>
        <v>2</v>
      </c>
      <c r="H490" s="111" t="str">
        <f t="shared" si="352"/>
        <v/>
      </c>
      <c r="I490" s="50"/>
      <c r="J490" s="111">
        <f t="shared" si="353"/>
        <v>0</v>
      </c>
      <c r="K490" s="113"/>
      <c r="L490" s="169" t="str">
        <f t="shared" si="345"/>
        <v/>
      </c>
      <c r="M490" s="306" t="s">
        <v>142</v>
      </c>
      <c r="N490" s="164"/>
      <c r="O490" s="170"/>
      <c r="P490" s="171"/>
      <c r="Q490" s="198"/>
      <c r="R490" s="198"/>
      <c r="S490" s="198"/>
      <c r="T490" s="199"/>
      <c r="U490" s="173"/>
      <c r="V490" s="172">
        <f>SUM(U491:U492)</f>
        <v>8.1999999999999993</v>
      </c>
      <c r="W490" s="174"/>
      <c r="X490" s="3"/>
      <c r="Y490" s="231"/>
    </row>
    <row r="491" spans="1:32" s="1" customFormat="1">
      <c r="A491" s="168"/>
      <c r="B491" s="110" t="str">
        <f t="shared" si="346"/>
        <v/>
      </c>
      <c r="C491" s="111">
        <f t="shared" si="347"/>
        <v>4</v>
      </c>
      <c r="D491" s="112">
        <f t="shared" si="348"/>
        <v>1</v>
      </c>
      <c r="E491" s="112">
        <f t="shared" si="349"/>
        <v>8</v>
      </c>
      <c r="F491" s="112">
        <f t="shared" si="350"/>
        <v>5</v>
      </c>
      <c r="G491" s="111">
        <f t="shared" si="351"/>
        <v>2</v>
      </c>
      <c r="H491" s="111" t="str">
        <f t="shared" si="352"/>
        <v/>
      </c>
      <c r="I491" s="50"/>
      <c r="J491" s="111">
        <f t="shared" si="353"/>
        <v>0</v>
      </c>
      <c r="K491" s="113"/>
      <c r="L491" s="169" t="str">
        <f t="shared" si="345"/>
        <v/>
      </c>
      <c r="M491" s="307" t="s">
        <v>200</v>
      </c>
      <c r="N491" s="164"/>
      <c r="O491" s="170">
        <v>1</v>
      </c>
      <c r="P491" s="171"/>
      <c r="Q491" s="198"/>
      <c r="R491" s="198"/>
      <c r="S491" s="198"/>
      <c r="T491" s="199">
        <v>1.7</v>
      </c>
      <c r="U491" s="173">
        <f t="shared" ref="U491" si="360">PRODUCT(O491:T491)</f>
        <v>1.7</v>
      </c>
      <c r="V491" s="172"/>
      <c r="W491" s="174"/>
      <c r="X491" s="3"/>
      <c r="Y491" s="231"/>
    </row>
    <row r="492" spans="1:32" s="1" customFormat="1">
      <c r="A492" s="168"/>
      <c r="B492" s="110" t="str">
        <f t="shared" si="346"/>
        <v/>
      </c>
      <c r="C492" s="111">
        <f t="shared" si="347"/>
        <v>4</v>
      </c>
      <c r="D492" s="112">
        <f t="shared" si="348"/>
        <v>1</v>
      </c>
      <c r="E492" s="112">
        <f t="shared" si="349"/>
        <v>8</v>
      </c>
      <c r="F492" s="112">
        <f t="shared" si="350"/>
        <v>5</v>
      </c>
      <c r="G492" s="111">
        <f t="shared" si="351"/>
        <v>2</v>
      </c>
      <c r="H492" s="111" t="str">
        <f t="shared" si="352"/>
        <v/>
      </c>
      <c r="I492" s="50"/>
      <c r="J492" s="111">
        <f t="shared" si="353"/>
        <v>0</v>
      </c>
      <c r="K492" s="113"/>
      <c r="L492" s="169" t="str">
        <f t="shared" si="345"/>
        <v/>
      </c>
      <c r="M492" s="307" t="s">
        <v>262</v>
      </c>
      <c r="N492" s="164"/>
      <c r="O492" s="170">
        <v>1</v>
      </c>
      <c r="P492" s="171"/>
      <c r="Q492" s="198"/>
      <c r="R492" s="198"/>
      <c r="S492" s="198"/>
      <c r="T492" s="199">
        <v>6.5</v>
      </c>
      <c r="U492" s="173">
        <f t="shared" ref="U492" si="361">PRODUCT(O492:T492)</f>
        <v>6.5</v>
      </c>
      <c r="V492" s="172"/>
      <c r="W492" s="174"/>
      <c r="X492" s="3"/>
      <c r="Y492" s="231"/>
    </row>
    <row r="493" spans="1:32" s="1" customFormat="1">
      <c r="A493" s="168"/>
      <c r="B493" s="110" t="str">
        <f t="shared" si="346"/>
        <v/>
      </c>
      <c r="C493" s="111">
        <f t="shared" si="347"/>
        <v>4</v>
      </c>
      <c r="D493" s="112">
        <f t="shared" si="348"/>
        <v>1</v>
      </c>
      <c r="E493" s="112">
        <f t="shared" si="349"/>
        <v>8</v>
      </c>
      <c r="F493" s="112">
        <f t="shared" si="350"/>
        <v>5</v>
      </c>
      <c r="G493" s="111">
        <f t="shared" si="351"/>
        <v>2</v>
      </c>
      <c r="H493" s="111" t="str">
        <f t="shared" si="352"/>
        <v/>
      </c>
      <c r="I493" s="50"/>
      <c r="J493" s="111">
        <f t="shared" si="353"/>
        <v>0</v>
      </c>
      <c r="K493" s="113"/>
      <c r="L493" s="169" t="str">
        <f t="shared" si="345"/>
        <v/>
      </c>
      <c r="M493" s="306" t="s">
        <v>130</v>
      </c>
      <c r="N493" s="164"/>
      <c r="O493" s="170"/>
      <c r="P493" s="171"/>
      <c r="Q493" s="198"/>
      <c r="R493" s="198"/>
      <c r="S493" s="198"/>
      <c r="T493" s="199"/>
      <c r="U493" s="173"/>
      <c r="V493" s="172">
        <f>SUM(U494:U495)</f>
        <v>9.35</v>
      </c>
      <c r="W493" s="174"/>
      <c r="X493" s="3"/>
      <c r="Y493" s="231"/>
    </row>
    <row r="494" spans="1:32" s="1" customFormat="1">
      <c r="A494" s="168"/>
      <c r="B494" s="110" t="str">
        <f t="shared" si="346"/>
        <v/>
      </c>
      <c r="C494" s="111">
        <f t="shared" si="347"/>
        <v>4</v>
      </c>
      <c r="D494" s="112">
        <f t="shared" si="348"/>
        <v>1</v>
      </c>
      <c r="E494" s="112">
        <f t="shared" si="349"/>
        <v>8</v>
      </c>
      <c r="F494" s="112">
        <f t="shared" si="350"/>
        <v>5</v>
      </c>
      <c r="G494" s="111">
        <f t="shared" si="351"/>
        <v>2</v>
      </c>
      <c r="H494" s="111" t="str">
        <f t="shared" si="352"/>
        <v/>
      </c>
      <c r="I494" s="50"/>
      <c r="J494" s="111">
        <f t="shared" si="353"/>
        <v>0</v>
      </c>
      <c r="K494" s="113"/>
      <c r="L494" s="169" t="str">
        <f t="shared" ref="L494" si="362">IF(A494=0,"",IF(AND(D494="",E494="",F494="",G494="",H494=""),"",CONCATENATE(TEXT(D494,0),IF(E494="","",CONCATENATE(".",TEXT(E494,0))),IF(F494="","",CONCATENATE(".",TEXT(F494,0))),IF(G494="","",CONCATENATE(".",TEXT(G494,0))),IF(H494="","",CONCATENATE(".",TEXT(H494,0))),IF(I494="","",CONCATENATE(".",TEXT(I494,0))))))</f>
        <v/>
      </c>
      <c r="M494" s="307" t="s">
        <v>146</v>
      </c>
      <c r="N494" s="164"/>
      <c r="O494" s="170">
        <v>1</v>
      </c>
      <c r="P494" s="171"/>
      <c r="Q494" s="198"/>
      <c r="R494" s="198"/>
      <c r="S494" s="198"/>
      <c r="T494" s="199">
        <v>1.55</v>
      </c>
      <c r="U494" s="173">
        <f t="shared" ref="U494" si="363">PRODUCT(O494:T494)</f>
        <v>1.55</v>
      </c>
      <c r="V494" s="172"/>
      <c r="W494" s="174"/>
      <c r="X494" s="3"/>
      <c r="Y494" s="231"/>
    </row>
    <row r="495" spans="1:32" s="1" customFormat="1">
      <c r="A495" s="168"/>
      <c r="B495" s="110" t="str">
        <f t="shared" si="346"/>
        <v/>
      </c>
      <c r="C495" s="111">
        <f t="shared" si="347"/>
        <v>4</v>
      </c>
      <c r="D495" s="112">
        <f t="shared" si="348"/>
        <v>1</v>
      </c>
      <c r="E495" s="112">
        <f t="shared" si="349"/>
        <v>8</v>
      </c>
      <c r="F495" s="112">
        <f t="shared" si="350"/>
        <v>5</v>
      </c>
      <c r="G495" s="111">
        <f t="shared" si="351"/>
        <v>2</v>
      </c>
      <c r="H495" s="111" t="str">
        <f t="shared" si="352"/>
        <v/>
      </c>
      <c r="I495" s="50"/>
      <c r="J495" s="111">
        <f t="shared" si="353"/>
        <v>0</v>
      </c>
      <c r="K495" s="113"/>
      <c r="L495" s="169" t="str">
        <f t="shared" si="345"/>
        <v/>
      </c>
      <c r="M495" s="307" t="s">
        <v>262</v>
      </c>
      <c r="N495" s="164"/>
      <c r="O495" s="170">
        <v>1</v>
      </c>
      <c r="P495" s="171"/>
      <c r="Q495" s="198"/>
      <c r="R495" s="198"/>
      <c r="S495" s="198"/>
      <c r="T495" s="199">
        <v>7.8</v>
      </c>
      <c r="U495" s="173">
        <f t="shared" ref="U495" si="364">PRODUCT(O495:T495)</f>
        <v>7.8</v>
      </c>
      <c r="V495" s="172"/>
      <c r="W495" s="174"/>
      <c r="X495" s="3"/>
      <c r="Y495" s="231"/>
    </row>
    <row r="496" spans="1:32" s="1" customFormat="1">
      <c r="A496" s="168"/>
      <c r="B496" s="110" t="str">
        <f t="shared" si="346"/>
        <v/>
      </c>
      <c r="C496" s="111">
        <f t="shared" si="347"/>
        <v>4</v>
      </c>
      <c r="D496" s="112">
        <f t="shared" si="348"/>
        <v>1</v>
      </c>
      <c r="E496" s="112">
        <f t="shared" si="349"/>
        <v>8</v>
      </c>
      <c r="F496" s="112">
        <f t="shared" si="350"/>
        <v>5</v>
      </c>
      <c r="G496" s="111">
        <f t="shared" si="351"/>
        <v>2</v>
      </c>
      <c r="H496" s="111" t="str">
        <f t="shared" si="352"/>
        <v/>
      </c>
      <c r="I496" s="50"/>
      <c r="J496" s="111">
        <f t="shared" si="353"/>
        <v>0</v>
      </c>
      <c r="K496" s="113"/>
      <c r="L496" s="169" t="str">
        <f t="shared" si="345"/>
        <v/>
      </c>
      <c r="M496" s="166"/>
      <c r="N496" s="164"/>
      <c r="O496" s="170"/>
      <c r="P496" s="171"/>
      <c r="Q496" s="198"/>
      <c r="R496" s="198"/>
      <c r="S496" s="198"/>
      <c r="T496" s="199"/>
      <c r="U496" s="173"/>
      <c r="V496" s="172"/>
      <c r="W496" s="174"/>
      <c r="X496" s="3"/>
      <c r="Y496" s="231"/>
    </row>
    <row r="497" spans="1:32" s="2" customFormat="1">
      <c r="A497" s="168">
        <v>2</v>
      </c>
      <c r="B497" s="110" t="str">
        <f t="shared" si="346"/>
        <v/>
      </c>
      <c r="C497" s="111">
        <f t="shared" si="347"/>
        <v>2</v>
      </c>
      <c r="D497" s="112">
        <f t="shared" si="348"/>
        <v>1</v>
      </c>
      <c r="E497" s="112">
        <f t="shared" si="349"/>
        <v>9</v>
      </c>
      <c r="F497" s="112" t="str">
        <f t="shared" si="350"/>
        <v/>
      </c>
      <c r="G497" s="111" t="str">
        <f t="shared" si="351"/>
        <v/>
      </c>
      <c r="H497" s="111" t="str">
        <f t="shared" si="352"/>
        <v/>
      </c>
      <c r="I497" s="50"/>
      <c r="J497" s="111" t="str">
        <f t="shared" si="353"/>
        <v/>
      </c>
      <c r="K497" s="113"/>
      <c r="L497" s="212" t="str">
        <f t="shared" si="345"/>
        <v>1.9</v>
      </c>
      <c r="M497" s="225" t="s">
        <v>96</v>
      </c>
      <c r="N497" s="164"/>
      <c r="O497" s="170"/>
      <c r="P497" s="171"/>
      <c r="Q497" s="203"/>
      <c r="R497" s="204"/>
      <c r="S497" s="204"/>
      <c r="T497" s="172"/>
      <c r="U497" s="173"/>
      <c r="V497" s="172"/>
      <c r="W497" s="175"/>
      <c r="Y497" s="231"/>
    </row>
    <row r="498" spans="1:32" s="2" customFormat="1">
      <c r="A498" s="168"/>
      <c r="B498" s="110" t="str">
        <f t="shared" si="346"/>
        <v/>
      </c>
      <c r="C498" s="111">
        <f t="shared" si="347"/>
        <v>2</v>
      </c>
      <c r="D498" s="112">
        <f t="shared" si="348"/>
        <v>1</v>
      </c>
      <c r="E498" s="112">
        <f t="shared" si="349"/>
        <v>9</v>
      </c>
      <c r="F498" s="112" t="str">
        <f t="shared" si="350"/>
        <v/>
      </c>
      <c r="G498" s="111" t="str">
        <f t="shared" si="351"/>
        <v/>
      </c>
      <c r="H498" s="111" t="str">
        <f t="shared" si="352"/>
        <v/>
      </c>
      <c r="I498" s="50"/>
      <c r="J498" s="111">
        <f t="shared" si="353"/>
        <v>0</v>
      </c>
      <c r="K498" s="113"/>
      <c r="L498" s="169" t="str">
        <f t="shared" si="345"/>
        <v/>
      </c>
      <c r="M498" s="177"/>
      <c r="N498" s="164"/>
      <c r="O498" s="170"/>
      <c r="P498" s="171"/>
      <c r="Q498" s="203"/>
      <c r="R498" s="204"/>
      <c r="S498" s="204"/>
      <c r="T498" s="172"/>
      <c r="U498" s="173"/>
      <c r="V498" s="172"/>
      <c r="W498" s="175"/>
      <c r="Y498" s="231"/>
    </row>
    <row r="499" spans="1:32" s="1" customFormat="1" ht="90">
      <c r="A499" s="168">
        <v>3</v>
      </c>
      <c r="B499" s="110" t="str">
        <f t="shared" si="346"/>
        <v/>
      </c>
      <c r="C499" s="111">
        <f t="shared" si="347"/>
        <v>3</v>
      </c>
      <c r="D499" s="112">
        <f t="shared" si="348"/>
        <v>1</v>
      </c>
      <c r="E499" s="112">
        <f t="shared" si="349"/>
        <v>9</v>
      </c>
      <c r="F499" s="112">
        <f t="shared" si="350"/>
        <v>1</v>
      </c>
      <c r="G499" s="111" t="str">
        <f t="shared" si="351"/>
        <v/>
      </c>
      <c r="H499" s="111" t="str">
        <f t="shared" si="352"/>
        <v/>
      </c>
      <c r="I499" s="50"/>
      <c r="J499" s="111" t="str">
        <f t="shared" si="353"/>
        <v/>
      </c>
      <c r="K499" s="113"/>
      <c r="L499" s="169" t="str">
        <f t="shared" ref="L499:L516" si="365">IF(A499=0,"",IF(AND(D499="",E499="",F499="",G499="",H499=""),"",CONCATENATE(TEXT(D499,0),IF(E499="","",CONCATENATE(".",TEXT(E499,0))),IF(F499="","",CONCATENATE(".",TEXT(F499,0))),IF(G499="","",CONCATENATE(".",TEXT(G499,0))),IF(H499="","",CONCATENATE(".",TEXT(H499,0))),IF(I499="","",CONCATENATE(".",TEXT(I499,0))))))</f>
        <v>1.9.1</v>
      </c>
      <c r="M499" s="305" t="s">
        <v>263</v>
      </c>
      <c r="N499" s="164" t="s">
        <v>4</v>
      </c>
      <c r="O499" s="170"/>
      <c r="P499" s="171"/>
      <c r="Q499" s="198"/>
      <c r="R499" s="198"/>
      <c r="S499" s="198"/>
      <c r="T499" s="199"/>
      <c r="U499" s="150" t="s">
        <v>22</v>
      </c>
      <c r="V499" s="172"/>
      <c r="W499" s="178">
        <f>_xlfn.CEILING.MATH(W500,0.5)</f>
        <v>77</v>
      </c>
      <c r="X499" s="3"/>
      <c r="Y499" s="231"/>
    </row>
    <row r="500" spans="1:32" s="1" customFormat="1">
      <c r="A500" s="168"/>
      <c r="B500" s="110" t="str">
        <f t="shared" si="346"/>
        <v/>
      </c>
      <c r="C500" s="111">
        <f t="shared" si="347"/>
        <v>3</v>
      </c>
      <c r="D500" s="112">
        <f t="shared" si="348"/>
        <v>1</v>
      </c>
      <c r="E500" s="112">
        <f t="shared" si="349"/>
        <v>9</v>
      </c>
      <c r="F500" s="112">
        <f t="shared" si="350"/>
        <v>1</v>
      </c>
      <c r="G500" s="111" t="str">
        <f t="shared" si="351"/>
        <v/>
      </c>
      <c r="H500" s="111" t="str">
        <f t="shared" si="352"/>
        <v/>
      </c>
      <c r="I500" s="50"/>
      <c r="J500" s="111">
        <f t="shared" si="353"/>
        <v>0</v>
      </c>
      <c r="K500" s="113"/>
      <c r="L500" s="169" t="str">
        <f t="shared" si="365"/>
        <v/>
      </c>
      <c r="M500" s="305" t="s">
        <v>28</v>
      </c>
      <c r="N500" s="164"/>
      <c r="O500" s="179"/>
      <c r="P500" s="180"/>
      <c r="Q500" s="200"/>
      <c r="R500" s="200"/>
      <c r="S500" s="200"/>
      <c r="T500" s="201"/>
      <c r="U500" s="151" t="s">
        <v>116</v>
      </c>
      <c r="V500" s="152"/>
      <c r="W500" s="181">
        <f>SUM(V501:V519)</f>
        <v>76.78</v>
      </c>
      <c r="X500" s="236"/>
      <c r="Y500" s="231"/>
    </row>
    <row r="501" spans="1:32" s="1" customFormat="1">
      <c r="A501" s="168"/>
      <c r="B501" s="110" t="str">
        <f t="shared" si="346"/>
        <v/>
      </c>
      <c r="C501" s="111">
        <f t="shared" si="347"/>
        <v>3</v>
      </c>
      <c r="D501" s="112">
        <f t="shared" si="348"/>
        <v>1</v>
      </c>
      <c r="E501" s="112">
        <f t="shared" si="349"/>
        <v>9</v>
      </c>
      <c r="F501" s="112">
        <f t="shared" si="350"/>
        <v>1</v>
      </c>
      <c r="G501" s="111" t="str">
        <f t="shared" si="351"/>
        <v/>
      </c>
      <c r="H501" s="111" t="str">
        <f t="shared" si="352"/>
        <v/>
      </c>
      <c r="I501" s="50"/>
      <c r="J501" s="111">
        <f t="shared" si="353"/>
        <v>0</v>
      </c>
      <c r="K501" s="113"/>
      <c r="L501" s="169" t="str">
        <f t="shared" si="365"/>
        <v/>
      </c>
      <c r="M501" s="306" t="s">
        <v>133</v>
      </c>
      <c r="N501" s="164"/>
      <c r="O501" s="170"/>
      <c r="P501" s="171"/>
      <c r="Q501" s="198"/>
      <c r="R501" s="198"/>
      <c r="S501" s="198"/>
      <c r="T501" s="199"/>
      <c r="U501" s="173"/>
      <c r="V501" s="172">
        <f>SUM(U502:U507)</f>
        <v>23.5</v>
      </c>
      <c r="W501" s="174"/>
      <c r="X501" s="3"/>
      <c r="Y501" s="231"/>
      <c r="Z501" s="185"/>
      <c r="AA501" s="185"/>
      <c r="AB501" s="185"/>
      <c r="AC501" s="185"/>
      <c r="AD501" s="185"/>
      <c r="AE501" s="185"/>
      <c r="AF501" s="185"/>
    </row>
    <row r="502" spans="1:32" s="1" customFormat="1">
      <c r="A502" s="168"/>
      <c r="B502" s="110" t="str">
        <f t="shared" si="346"/>
        <v/>
      </c>
      <c r="C502" s="111">
        <f t="shared" si="347"/>
        <v>3</v>
      </c>
      <c r="D502" s="112">
        <f t="shared" si="348"/>
        <v>1</v>
      </c>
      <c r="E502" s="112">
        <f t="shared" si="349"/>
        <v>9</v>
      </c>
      <c r="F502" s="112">
        <f t="shared" si="350"/>
        <v>1</v>
      </c>
      <c r="G502" s="111" t="str">
        <f t="shared" si="351"/>
        <v/>
      </c>
      <c r="H502" s="111" t="str">
        <f t="shared" si="352"/>
        <v/>
      </c>
      <c r="I502" s="50"/>
      <c r="J502" s="111">
        <f t="shared" si="353"/>
        <v>0</v>
      </c>
      <c r="K502" s="113"/>
      <c r="L502" s="169" t="str">
        <f t="shared" si="365"/>
        <v/>
      </c>
      <c r="M502" s="307" t="s">
        <v>91</v>
      </c>
      <c r="N502" s="164"/>
      <c r="O502" s="170">
        <v>1</v>
      </c>
      <c r="P502" s="171"/>
      <c r="Q502" s="198">
        <v>6.2</v>
      </c>
      <c r="R502" s="198"/>
      <c r="S502" s="198">
        <v>0.5</v>
      </c>
      <c r="T502" s="199"/>
      <c r="U502" s="173">
        <f t="shared" ref="U502:U506" si="366">PRODUCT(O502:T502)</f>
        <v>3.1</v>
      </c>
      <c r="V502" s="172"/>
      <c r="W502" s="174"/>
      <c r="X502" s="3"/>
      <c r="Y502" s="231"/>
    </row>
    <row r="503" spans="1:32" s="1" customFormat="1">
      <c r="A503" s="168"/>
      <c r="B503" s="110" t="str">
        <f t="shared" si="346"/>
        <v/>
      </c>
      <c r="C503" s="111">
        <f t="shared" si="347"/>
        <v>3</v>
      </c>
      <c r="D503" s="112">
        <f t="shared" si="348"/>
        <v>1</v>
      </c>
      <c r="E503" s="112">
        <f t="shared" si="349"/>
        <v>9</v>
      </c>
      <c r="F503" s="112">
        <f t="shared" si="350"/>
        <v>1</v>
      </c>
      <c r="G503" s="111" t="str">
        <f t="shared" si="351"/>
        <v/>
      </c>
      <c r="H503" s="111" t="str">
        <f t="shared" si="352"/>
        <v/>
      </c>
      <c r="I503" s="50"/>
      <c r="J503" s="111">
        <f t="shared" si="353"/>
        <v>0</v>
      </c>
      <c r="K503" s="113"/>
      <c r="L503" s="169" t="str">
        <f t="shared" si="365"/>
        <v/>
      </c>
      <c r="M503" s="307" t="s">
        <v>191</v>
      </c>
      <c r="N503" s="164"/>
      <c r="O503" s="170">
        <v>1</v>
      </c>
      <c r="P503" s="171"/>
      <c r="Q503" s="198">
        <v>6.2</v>
      </c>
      <c r="R503" s="198"/>
      <c r="S503" s="198">
        <v>0.5</v>
      </c>
      <c r="T503" s="199"/>
      <c r="U503" s="173">
        <f t="shared" si="366"/>
        <v>3.1</v>
      </c>
      <c r="V503" s="172"/>
      <c r="W503" s="174"/>
      <c r="X503" s="3"/>
      <c r="Y503" s="231"/>
    </row>
    <row r="504" spans="1:32" s="1" customFormat="1">
      <c r="A504" s="168"/>
      <c r="B504" s="110" t="str">
        <f t="shared" si="346"/>
        <v/>
      </c>
      <c r="C504" s="111">
        <f t="shared" si="347"/>
        <v>3</v>
      </c>
      <c r="D504" s="112">
        <f t="shared" si="348"/>
        <v>1</v>
      </c>
      <c r="E504" s="112">
        <f t="shared" si="349"/>
        <v>9</v>
      </c>
      <c r="F504" s="112">
        <f t="shared" si="350"/>
        <v>1</v>
      </c>
      <c r="G504" s="111" t="str">
        <f t="shared" si="351"/>
        <v/>
      </c>
      <c r="H504" s="111" t="str">
        <f t="shared" si="352"/>
        <v/>
      </c>
      <c r="I504" s="50"/>
      <c r="J504" s="111">
        <f t="shared" si="353"/>
        <v>0</v>
      </c>
      <c r="K504" s="113"/>
      <c r="L504" s="169" t="str">
        <f t="shared" si="365"/>
        <v/>
      </c>
      <c r="M504" s="307" t="s">
        <v>264</v>
      </c>
      <c r="N504" s="164"/>
      <c r="O504" s="170">
        <v>1</v>
      </c>
      <c r="P504" s="171"/>
      <c r="Q504" s="198">
        <v>9</v>
      </c>
      <c r="R504" s="198"/>
      <c r="S504" s="198">
        <v>0.4</v>
      </c>
      <c r="T504" s="199"/>
      <c r="U504" s="173">
        <f t="shared" si="366"/>
        <v>3.6</v>
      </c>
      <c r="V504" s="172"/>
      <c r="W504" s="174"/>
      <c r="X504" s="3"/>
      <c r="Y504" s="231"/>
    </row>
    <row r="505" spans="1:32" s="1" customFormat="1">
      <c r="A505" s="168"/>
      <c r="B505" s="110" t="str">
        <f t="shared" si="346"/>
        <v/>
      </c>
      <c r="C505" s="111">
        <f t="shared" si="347"/>
        <v>3</v>
      </c>
      <c r="D505" s="112">
        <f t="shared" si="348"/>
        <v>1</v>
      </c>
      <c r="E505" s="112">
        <f t="shared" si="349"/>
        <v>9</v>
      </c>
      <c r="F505" s="112">
        <f t="shared" si="350"/>
        <v>1</v>
      </c>
      <c r="G505" s="111" t="str">
        <f t="shared" si="351"/>
        <v/>
      </c>
      <c r="H505" s="111" t="str">
        <f t="shared" si="352"/>
        <v/>
      </c>
      <c r="I505" s="50"/>
      <c r="J505" s="111">
        <f t="shared" si="353"/>
        <v>0</v>
      </c>
      <c r="K505" s="113"/>
      <c r="L505" s="169" t="str">
        <f t="shared" ref="L505" si="367">IF(A505=0,"",IF(AND(D505="",E505="",F505="",G505="",H505=""),"",CONCATENATE(TEXT(D505,0),IF(E505="","",CONCATENATE(".",TEXT(E505,0))),IF(F505="","",CONCATENATE(".",TEXT(F505,0))),IF(G505="","",CONCATENATE(".",TEXT(G505,0))),IF(H505="","",CONCATENATE(".",TEXT(H505,0))),IF(I505="","",CONCATENATE(".",TEXT(I505,0))))))</f>
        <v/>
      </c>
      <c r="M505" s="307" t="s">
        <v>265</v>
      </c>
      <c r="N505" s="164"/>
      <c r="O505" s="170">
        <v>1</v>
      </c>
      <c r="P505" s="171"/>
      <c r="Q505" s="198">
        <v>9</v>
      </c>
      <c r="R505" s="198"/>
      <c r="S505" s="198">
        <v>0.9</v>
      </c>
      <c r="T505" s="199"/>
      <c r="U505" s="173">
        <f t="shared" ref="U505" si="368">PRODUCT(O505:T505)</f>
        <v>8.1</v>
      </c>
      <c r="V505" s="172"/>
      <c r="W505" s="174"/>
      <c r="X505" s="3"/>
      <c r="Y505" s="231"/>
    </row>
    <row r="506" spans="1:32" s="1" customFormat="1">
      <c r="A506" s="168"/>
      <c r="B506" s="110" t="str">
        <f t="shared" si="346"/>
        <v/>
      </c>
      <c r="C506" s="111">
        <f t="shared" si="347"/>
        <v>3</v>
      </c>
      <c r="D506" s="112">
        <f t="shared" si="348"/>
        <v>1</v>
      </c>
      <c r="E506" s="112">
        <f t="shared" si="349"/>
        <v>9</v>
      </c>
      <c r="F506" s="112">
        <f t="shared" si="350"/>
        <v>1</v>
      </c>
      <c r="G506" s="111" t="str">
        <f t="shared" si="351"/>
        <v/>
      </c>
      <c r="H506" s="111" t="str">
        <f t="shared" si="352"/>
        <v/>
      </c>
      <c r="I506" s="50"/>
      <c r="J506" s="111">
        <f t="shared" si="353"/>
        <v>0</v>
      </c>
      <c r="K506" s="113"/>
      <c r="L506" s="169" t="str">
        <f t="shared" si="365"/>
        <v/>
      </c>
      <c r="M506" s="307" t="s">
        <v>91</v>
      </c>
      <c r="N506" s="164"/>
      <c r="O506" s="170">
        <v>1</v>
      </c>
      <c r="P506" s="171"/>
      <c r="Q506" s="198">
        <v>6.2</v>
      </c>
      <c r="R506" s="198"/>
      <c r="S506" s="198">
        <v>0.5</v>
      </c>
      <c r="T506" s="199"/>
      <c r="U506" s="173">
        <f t="shared" si="366"/>
        <v>3.1</v>
      </c>
      <c r="V506" s="172"/>
      <c r="W506" s="174"/>
      <c r="X506" s="3"/>
      <c r="Y506" s="231"/>
    </row>
    <row r="507" spans="1:32" s="1" customFormat="1">
      <c r="A507" s="168"/>
      <c r="B507" s="110" t="str">
        <f t="shared" si="346"/>
        <v/>
      </c>
      <c r="C507" s="111">
        <f t="shared" si="347"/>
        <v>3</v>
      </c>
      <c r="D507" s="112">
        <f t="shared" si="348"/>
        <v>1</v>
      </c>
      <c r="E507" s="112">
        <f t="shared" si="349"/>
        <v>9</v>
      </c>
      <c r="F507" s="112">
        <f t="shared" si="350"/>
        <v>1</v>
      </c>
      <c r="G507" s="111" t="str">
        <f t="shared" si="351"/>
        <v/>
      </c>
      <c r="H507" s="111" t="str">
        <f t="shared" si="352"/>
        <v/>
      </c>
      <c r="I507" s="50"/>
      <c r="J507" s="111">
        <f t="shared" si="353"/>
        <v>0</v>
      </c>
      <c r="K507" s="113"/>
      <c r="L507" s="169" t="str">
        <f t="shared" ref="L507" si="369">IF(A507=0,"",IF(AND(D507="",E507="",F507="",G507="",H507=""),"",CONCATENATE(TEXT(D507,0),IF(E507="","",CONCATENATE(".",TEXT(E507,0))),IF(F507="","",CONCATENATE(".",TEXT(F507,0))),IF(G507="","",CONCATENATE(".",TEXT(G507,0))),IF(H507="","",CONCATENATE(".",TEXT(H507,0))),IF(I507="","",CONCATENATE(".",TEXT(I507,0))))))</f>
        <v/>
      </c>
      <c r="M507" s="307" t="s">
        <v>266</v>
      </c>
      <c r="N507" s="164"/>
      <c r="O507" s="170">
        <v>1</v>
      </c>
      <c r="P507" s="171"/>
      <c r="Q507" s="198">
        <v>5</v>
      </c>
      <c r="R507" s="198"/>
      <c r="S507" s="198">
        <v>0.5</v>
      </c>
      <c r="T507" s="199"/>
      <c r="U507" s="173">
        <f t="shared" ref="U507" si="370">PRODUCT(O507:T507)</f>
        <v>2.5</v>
      </c>
      <c r="V507" s="172"/>
      <c r="W507" s="174"/>
      <c r="X507" s="3"/>
      <c r="Y507" s="231"/>
    </row>
    <row r="508" spans="1:32" s="1" customFormat="1">
      <c r="A508" s="168"/>
      <c r="B508" s="110" t="str">
        <f t="shared" si="346"/>
        <v/>
      </c>
      <c r="C508" s="111">
        <f t="shared" si="347"/>
        <v>3</v>
      </c>
      <c r="D508" s="112">
        <f t="shared" si="348"/>
        <v>1</v>
      </c>
      <c r="E508" s="112">
        <f t="shared" si="349"/>
        <v>9</v>
      </c>
      <c r="F508" s="112">
        <f t="shared" si="350"/>
        <v>1</v>
      </c>
      <c r="G508" s="111" t="str">
        <f t="shared" si="351"/>
        <v/>
      </c>
      <c r="H508" s="111" t="str">
        <f t="shared" si="352"/>
        <v/>
      </c>
      <c r="I508" s="50"/>
      <c r="J508" s="111">
        <f t="shared" si="353"/>
        <v>0</v>
      </c>
      <c r="K508" s="113"/>
      <c r="L508" s="169" t="str">
        <f t="shared" si="365"/>
        <v/>
      </c>
      <c r="M508" s="306" t="s">
        <v>135</v>
      </c>
      <c r="N508" s="164"/>
      <c r="O508" s="170"/>
      <c r="P508" s="171"/>
      <c r="Q508" s="198"/>
      <c r="R508" s="198"/>
      <c r="S508" s="198"/>
      <c r="T508" s="199"/>
      <c r="U508" s="173"/>
      <c r="V508" s="172">
        <f>SUM(U509:U511)</f>
        <v>17.880000000000003</v>
      </c>
      <c r="W508" s="174"/>
      <c r="X508" s="3"/>
      <c r="Y508" s="231"/>
      <c r="Z508" s="185"/>
      <c r="AA508" s="185"/>
      <c r="AB508" s="185"/>
      <c r="AC508" s="185"/>
      <c r="AD508" s="185"/>
      <c r="AE508" s="185"/>
      <c r="AF508" s="185"/>
    </row>
    <row r="509" spans="1:32" s="1" customFormat="1">
      <c r="A509" s="168"/>
      <c r="B509" s="110" t="str">
        <f t="shared" si="346"/>
        <v/>
      </c>
      <c r="C509" s="111">
        <f t="shared" si="347"/>
        <v>3</v>
      </c>
      <c r="D509" s="112">
        <f t="shared" si="348"/>
        <v>1</v>
      </c>
      <c r="E509" s="112">
        <f t="shared" si="349"/>
        <v>9</v>
      </c>
      <c r="F509" s="112">
        <f t="shared" si="350"/>
        <v>1</v>
      </c>
      <c r="G509" s="111" t="str">
        <f t="shared" si="351"/>
        <v/>
      </c>
      <c r="H509" s="111" t="str">
        <f t="shared" si="352"/>
        <v/>
      </c>
      <c r="I509" s="50"/>
      <c r="J509" s="111">
        <f t="shared" si="353"/>
        <v>0</v>
      </c>
      <c r="K509" s="113"/>
      <c r="L509" s="169" t="str">
        <f t="shared" si="365"/>
        <v/>
      </c>
      <c r="M509" s="307" t="s">
        <v>265</v>
      </c>
      <c r="N509" s="164"/>
      <c r="O509" s="170">
        <v>1</v>
      </c>
      <c r="P509" s="171"/>
      <c r="Q509" s="198"/>
      <c r="R509" s="198"/>
      <c r="S509" s="198"/>
      <c r="T509" s="199">
        <v>8.9</v>
      </c>
      <c r="U509" s="173">
        <f t="shared" ref="U509:U511" si="371">PRODUCT(O509:T509)</f>
        <v>8.9</v>
      </c>
      <c r="V509" s="172"/>
      <c r="W509" s="174"/>
      <c r="X509" s="3"/>
      <c r="Y509" s="231"/>
    </row>
    <row r="510" spans="1:32" s="1" customFormat="1">
      <c r="A510" s="168"/>
      <c r="B510" s="110" t="str">
        <f t="shared" si="346"/>
        <v/>
      </c>
      <c r="C510" s="111">
        <f t="shared" si="347"/>
        <v>3</v>
      </c>
      <c r="D510" s="112">
        <f t="shared" si="348"/>
        <v>1</v>
      </c>
      <c r="E510" s="112">
        <f t="shared" si="349"/>
        <v>9</v>
      </c>
      <c r="F510" s="112">
        <f t="shared" si="350"/>
        <v>1</v>
      </c>
      <c r="G510" s="111" t="str">
        <f t="shared" si="351"/>
        <v/>
      </c>
      <c r="H510" s="111" t="str">
        <f t="shared" si="352"/>
        <v/>
      </c>
      <c r="I510" s="50"/>
      <c r="J510" s="111">
        <f t="shared" si="353"/>
        <v>0</v>
      </c>
      <c r="K510" s="113"/>
      <c r="L510" s="169" t="str">
        <f t="shared" si="365"/>
        <v/>
      </c>
      <c r="M510" s="307" t="s">
        <v>267</v>
      </c>
      <c r="N510" s="164"/>
      <c r="O510" s="170">
        <v>1</v>
      </c>
      <c r="P510" s="171"/>
      <c r="Q510" s="198">
        <v>5</v>
      </c>
      <c r="R510" s="198"/>
      <c r="S510" s="198">
        <v>0.5</v>
      </c>
      <c r="T510" s="199"/>
      <c r="U510" s="173">
        <f t="shared" si="371"/>
        <v>2.5</v>
      </c>
      <c r="V510" s="172"/>
      <c r="W510" s="174"/>
      <c r="X510" s="3"/>
      <c r="Y510" s="231"/>
    </row>
    <row r="511" spans="1:32" s="1" customFormat="1">
      <c r="A511" s="168"/>
      <c r="B511" s="110" t="str">
        <f t="shared" si="346"/>
        <v/>
      </c>
      <c r="C511" s="111">
        <f t="shared" si="347"/>
        <v>3</v>
      </c>
      <c r="D511" s="112">
        <f t="shared" si="348"/>
        <v>1</v>
      </c>
      <c r="E511" s="112">
        <f t="shared" si="349"/>
        <v>9</v>
      </c>
      <c r="F511" s="112">
        <f t="shared" si="350"/>
        <v>1</v>
      </c>
      <c r="G511" s="111" t="str">
        <f t="shared" si="351"/>
        <v/>
      </c>
      <c r="H511" s="111" t="str">
        <f t="shared" si="352"/>
        <v/>
      </c>
      <c r="I511" s="50"/>
      <c r="J511" s="111">
        <f t="shared" si="353"/>
        <v>0</v>
      </c>
      <c r="K511" s="113"/>
      <c r="L511" s="169" t="str">
        <f t="shared" si="365"/>
        <v/>
      </c>
      <c r="M511" s="307" t="s">
        <v>265</v>
      </c>
      <c r="N511" s="164"/>
      <c r="O511" s="170">
        <v>1</v>
      </c>
      <c r="P511" s="171"/>
      <c r="Q511" s="198">
        <v>7.2</v>
      </c>
      <c r="R511" s="198"/>
      <c r="S511" s="198">
        <v>0.9</v>
      </c>
      <c r="T511" s="199"/>
      <c r="U511" s="173">
        <f t="shared" si="371"/>
        <v>6.48</v>
      </c>
      <c r="V511" s="172"/>
      <c r="W511" s="174"/>
      <c r="X511" s="3"/>
      <c r="Y511" s="231"/>
    </row>
    <row r="512" spans="1:32" s="1" customFormat="1">
      <c r="A512" s="168"/>
      <c r="B512" s="110" t="str">
        <f t="shared" si="346"/>
        <v/>
      </c>
      <c r="C512" s="111">
        <f t="shared" si="347"/>
        <v>3</v>
      </c>
      <c r="D512" s="112">
        <f t="shared" si="348"/>
        <v>1</v>
      </c>
      <c r="E512" s="112">
        <f t="shared" si="349"/>
        <v>9</v>
      </c>
      <c r="F512" s="112">
        <f t="shared" si="350"/>
        <v>1</v>
      </c>
      <c r="G512" s="111" t="str">
        <f t="shared" si="351"/>
        <v/>
      </c>
      <c r="H512" s="111" t="str">
        <f t="shared" si="352"/>
        <v/>
      </c>
      <c r="I512" s="50"/>
      <c r="J512" s="111">
        <f t="shared" si="353"/>
        <v>0</v>
      </c>
      <c r="K512" s="113"/>
      <c r="L512" s="169" t="str">
        <f t="shared" si="365"/>
        <v/>
      </c>
      <c r="M512" s="306" t="s">
        <v>142</v>
      </c>
      <c r="N512" s="164"/>
      <c r="O512" s="170"/>
      <c r="P512" s="171"/>
      <c r="Q512" s="198"/>
      <c r="R512" s="198"/>
      <c r="S512" s="198"/>
      <c r="T512" s="199"/>
      <c r="U512" s="173"/>
      <c r="V512" s="172">
        <f>SUM(U513:U515)</f>
        <v>17.880000000000003</v>
      </c>
      <c r="W512" s="174"/>
      <c r="X512" s="3"/>
      <c r="Y512" s="231"/>
    </row>
    <row r="513" spans="1:25" s="1" customFormat="1">
      <c r="A513" s="168"/>
      <c r="B513" s="110" t="str">
        <f t="shared" si="346"/>
        <v/>
      </c>
      <c r="C513" s="111">
        <f t="shared" si="347"/>
        <v>3</v>
      </c>
      <c r="D513" s="112">
        <f t="shared" si="348"/>
        <v>1</v>
      </c>
      <c r="E513" s="112">
        <f t="shared" si="349"/>
        <v>9</v>
      </c>
      <c r="F513" s="112">
        <f t="shared" si="350"/>
        <v>1</v>
      </c>
      <c r="G513" s="111" t="str">
        <f t="shared" si="351"/>
        <v/>
      </c>
      <c r="H513" s="111" t="str">
        <f t="shared" si="352"/>
        <v/>
      </c>
      <c r="I513" s="50"/>
      <c r="J513" s="111">
        <f t="shared" si="353"/>
        <v>0</v>
      </c>
      <c r="K513" s="113"/>
      <c r="L513" s="169" t="str">
        <f t="shared" ref="L513:L515" si="372">IF(A513=0,"",IF(AND(D513="",E513="",F513="",G513="",H513=""),"",CONCATENATE(TEXT(D513,0),IF(E513="","",CONCATENATE(".",TEXT(E513,0))),IF(F513="","",CONCATENATE(".",TEXT(F513,0))),IF(G513="","",CONCATENATE(".",TEXT(G513,0))),IF(H513="","",CONCATENATE(".",TEXT(H513,0))),IF(I513="","",CONCATENATE(".",TEXT(I513,0))))))</f>
        <v/>
      </c>
      <c r="M513" s="307" t="s">
        <v>265</v>
      </c>
      <c r="N513" s="164"/>
      <c r="O513" s="170">
        <v>1</v>
      </c>
      <c r="P513" s="171"/>
      <c r="Q513" s="198"/>
      <c r="R513" s="198"/>
      <c r="S513" s="198"/>
      <c r="T513" s="199">
        <v>8.9</v>
      </c>
      <c r="U513" s="173">
        <f t="shared" ref="U513:U515" si="373">PRODUCT(O513:T513)</f>
        <v>8.9</v>
      </c>
      <c r="V513" s="172"/>
      <c r="W513" s="174"/>
      <c r="X513" s="3"/>
      <c r="Y513" s="231"/>
    </row>
    <row r="514" spans="1:25" s="1" customFormat="1">
      <c r="A514" s="168"/>
      <c r="B514" s="110" t="str">
        <f t="shared" ref="B514:B523" si="374">IF(OR(A514&gt;C513+1,A514&gt;5),"ERRO","")</f>
        <v/>
      </c>
      <c r="C514" s="111">
        <f t="shared" ref="C514:C523" si="375">IF(A514=0,C513,A514)</f>
        <v>3</v>
      </c>
      <c r="D514" s="112">
        <f t="shared" ref="D514:D523" si="376">IF(A514=0,D513,IF(A514=1,D513+1,D513))</f>
        <v>1</v>
      </c>
      <c r="E514" s="112">
        <f t="shared" ref="E514:E523" si="377">IF(A514=0,E513,IF(D514&gt;D513,"",IF(E513&lt;&gt;"",IF(A514=2,E513+1,E513),1)))</f>
        <v>9</v>
      </c>
      <c r="F514" s="112">
        <f t="shared" ref="F514:F523" si="378">IF(A514=0,F513,IF(D514&gt;D513,"",IF(E514&lt;&gt;E513,"",IF(F513&lt;&gt;"",IF(A514=3,F513+1,F513),1))))</f>
        <v>1</v>
      </c>
      <c r="G514" s="111" t="str">
        <f t="shared" ref="G514:G523" si="379">IF(A514=0,G513,IF(D514&gt;D513,"",IF(E514&lt;&gt;E513,"",IF(F513&lt;&gt;F514,"",IF(G513&lt;&gt;"",IF(A514=4,G513+1,G513),1)))))</f>
        <v/>
      </c>
      <c r="H514" s="111" t="str">
        <f t="shared" ref="H514:H523" si="380">IF(A514=0,H513,IF(D514&gt;D513,"",IF(E514&lt;&gt;E513,"",IF(F513&lt;&gt;F514,"",IF(G514&lt;&gt;G513,"",IF(A514=5,IF(H513="",1,H513+1),""))))))</f>
        <v/>
      </c>
      <c r="I514" s="50"/>
      <c r="J514" s="111">
        <f t="shared" ref="J514:J523" si="381">IF(A514=0,I513,IF(D514&gt;D513,"",IF(E514&lt;&gt;E513,"",IF(F513&lt;&gt;F514,"",IF(G514&lt;&gt;G513,"",IF(H514&lt;&gt;H513,"",IF(A514=6,IF(I513="",1,I513+1),"")))))))</f>
        <v>0</v>
      </c>
      <c r="K514" s="113"/>
      <c r="L514" s="169" t="str">
        <f t="shared" si="372"/>
        <v/>
      </c>
      <c r="M514" s="307" t="s">
        <v>267</v>
      </c>
      <c r="N514" s="164"/>
      <c r="O514" s="170">
        <v>1</v>
      </c>
      <c r="P514" s="171"/>
      <c r="Q514" s="198">
        <v>5</v>
      </c>
      <c r="R514" s="198"/>
      <c r="S514" s="198">
        <v>0.5</v>
      </c>
      <c r="T514" s="199"/>
      <c r="U514" s="173">
        <f t="shared" si="373"/>
        <v>2.5</v>
      </c>
      <c r="V514" s="172"/>
      <c r="W514" s="174"/>
      <c r="X514" s="3"/>
      <c r="Y514" s="231"/>
    </row>
    <row r="515" spans="1:25" s="1" customFormat="1">
      <c r="A515" s="168"/>
      <c r="B515" s="110" t="str">
        <f t="shared" si="374"/>
        <v/>
      </c>
      <c r="C515" s="111">
        <f t="shared" si="375"/>
        <v>3</v>
      </c>
      <c r="D515" s="112">
        <f t="shared" si="376"/>
        <v>1</v>
      </c>
      <c r="E515" s="112">
        <f t="shared" si="377"/>
        <v>9</v>
      </c>
      <c r="F515" s="112">
        <f t="shared" si="378"/>
        <v>1</v>
      </c>
      <c r="G515" s="111" t="str">
        <f t="shared" si="379"/>
        <v/>
      </c>
      <c r="H515" s="111" t="str">
        <f t="shared" si="380"/>
        <v/>
      </c>
      <c r="I515" s="50"/>
      <c r="J515" s="111">
        <f t="shared" si="381"/>
        <v>0</v>
      </c>
      <c r="K515" s="113"/>
      <c r="L515" s="169" t="str">
        <f t="shared" si="372"/>
        <v/>
      </c>
      <c r="M515" s="307" t="s">
        <v>265</v>
      </c>
      <c r="N515" s="164"/>
      <c r="O515" s="170">
        <v>1</v>
      </c>
      <c r="P515" s="171"/>
      <c r="Q515" s="198">
        <v>7.2</v>
      </c>
      <c r="R515" s="198"/>
      <c r="S515" s="198">
        <v>0.9</v>
      </c>
      <c r="T515" s="199"/>
      <c r="U515" s="173">
        <f t="shared" si="373"/>
        <v>6.48</v>
      </c>
      <c r="V515" s="172"/>
      <c r="W515" s="174"/>
      <c r="X515" s="3"/>
      <c r="Y515" s="231"/>
    </row>
    <row r="516" spans="1:25" s="1" customFormat="1">
      <c r="A516" s="168"/>
      <c r="B516" s="110" t="str">
        <f t="shared" si="374"/>
        <v/>
      </c>
      <c r="C516" s="111">
        <f t="shared" si="375"/>
        <v>3</v>
      </c>
      <c r="D516" s="112">
        <f t="shared" si="376"/>
        <v>1</v>
      </c>
      <c r="E516" s="112">
        <f t="shared" si="377"/>
        <v>9</v>
      </c>
      <c r="F516" s="112">
        <f t="shared" si="378"/>
        <v>1</v>
      </c>
      <c r="G516" s="111" t="str">
        <f t="shared" si="379"/>
        <v/>
      </c>
      <c r="H516" s="111" t="str">
        <f t="shared" si="380"/>
        <v/>
      </c>
      <c r="I516" s="50"/>
      <c r="J516" s="111">
        <f t="shared" si="381"/>
        <v>0</v>
      </c>
      <c r="K516" s="113"/>
      <c r="L516" s="169" t="str">
        <f t="shared" si="365"/>
        <v/>
      </c>
      <c r="M516" s="306" t="s">
        <v>130</v>
      </c>
      <c r="N516" s="164"/>
      <c r="O516" s="170"/>
      <c r="P516" s="171"/>
      <c r="Q516" s="198"/>
      <c r="R516" s="198"/>
      <c r="S516" s="198"/>
      <c r="T516" s="199"/>
      <c r="U516" s="173"/>
      <c r="V516" s="172">
        <f>SUM(U517:U519)</f>
        <v>17.52</v>
      </c>
      <c r="W516" s="174"/>
      <c r="X516" s="3"/>
      <c r="Y516" s="231"/>
    </row>
    <row r="517" spans="1:25" s="1" customFormat="1">
      <c r="A517" s="168"/>
      <c r="B517" s="110" t="str">
        <f t="shared" si="374"/>
        <v/>
      </c>
      <c r="C517" s="111">
        <f t="shared" si="375"/>
        <v>3</v>
      </c>
      <c r="D517" s="112">
        <f t="shared" si="376"/>
        <v>1</v>
      </c>
      <c r="E517" s="112">
        <f t="shared" si="377"/>
        <v>9</v>
      </c>
      <c r="F517" s="112">
        <f t="shared" si="378"/>
        <v>1</v>
      </c>
      <c r="G517" s="111" t="str">
        <f t="shared" si="379"/>
        <v/>
      </c>
      <c r="H517" s="111" t="str">
        <f t="shared" si="380"/>
        <v/>
      </c>
      <c r="I517" s="50"/>
      <c r="J517" s="111">
        <f t="shared" si="381"/>
        <v>0</v>
      </c>
      <c r="K517" s="113"/>
      <c r="L517" s="169" t="str">
        <f t="shared" ref="L517:L519" si="382">IF(A517=0,"",IF(AND(D517="",E517="",F517="",G517="",H517=""),"",CONCATENATE(TEXT(D517,0),IF(E517="","",CONCATENATE(".",TEXT(E517,0))),IF(F517="","",CONCATENATE(".",TEXT(F517,0))),IF(G517="","",CONCATENATE(".",TEXT(G517,0))),IF(H517="","",CONCATENATE(".",TEXT(H517,0))),IF(I517="","",CONCATENATE(".",TEXT(I517,0))))))</f>
        <v/>
      </c>
      <c r="M517" s="307" t="s">
        <v>265</v>
      </c>
      <c r="N517" s="164"/>
      <c r="O517" s="170">
        <v>1</v>
      </c>
      <c r="P517" s="171"/>
      <c r="Q517" s="198"/>
      <c r="R517" s="198"/>
      <c r="S517" s="198"/>
      <c r="T517" s="199">
        <v>8.9</v>
      </c>
      <c r="U517" s="173">
        <f t="shared" ref="U517:U519" si="383">PRODUCT(O517:T517)</f>
        <v>8.9</v>
      </c>
      <c r="V517" s="172"/>
      <c r="W517" s="174"/>
      <c r="X517" s="3"/>
      <c r="Y517" s="231"/>
    </row>
    <row r="518" spans="1:25" s="1" customFormat="1">
      <c r="A518" s="168"/>
      <c r="B518" s="110" t="str">
        <f t="shared" si="374"/>
        <v/>
      </c>
      <c r="C518" s="111">
        <f t="shared" si="375"/>
        <v>3</v>
      </c>
      <c r="D518" s="112">
        <f t="shared" si="376"/>
        <v>1</v>
      </c>
      <c r="E518" s="112">
        <f t="shared" si="377"/>
        <v>9</v>
      </c>
      <c r="F518" s="112">
        <f t="shared" si="378"/>
        <v>1</v>
      </c>
      <c r="G518" s="111" t="str">
        <f t="shared" si="379"/>
        <v/>
      </c>
      <c r="H518" s="111" t="str">
        <f t="shared" si="380"/>
        <v/>
      </c>
      <c r="I518" s="50"/>
      <c r="J518" s="111">
        <f t="shared" si="381"/>
        <v>0</v>
      </c>
      <c r="K518" s="113"/>
      <c r="L518" s="169" t="str">
        <f t="shared" si="382"/>
        <v/>
      </c>
      <c r="M518" s="307" t="s">
        <v>267</v>
      </c>
      <c r="N518" s="164"/>
      <c r="O518" s="170">
        <v>1</v>
      </c>
      <c r="P518" s="171"/>
      <c r="Q518" s="198">
        <v>5</v>
      </c>
      <c r="R518" s="198"/>
      <c r="S518" s="198">
        <v>0.5</v>
      </c>
      <c r="T518" s="199"/>
      <c r="U518" s="173">
        <f t="shared" si="383"/>
        <v>2.5</v>
      </c>
      <c r="V518" s="172"/>
      <c r="W518" s="174"/>
      <c r="X518" s="3"/>
      <c r="Y518" s="231"/>
    </row>
    <row r="519" spans="1:25" s="1" customFormat="1">
      <c r="A519" s="168"/>
      <c r="B519" s="110" t="str">
        <f t="shared" si="374"/>
        <v/>
      </c>
      <c r="C519" s="111">
        <f t="shared" si="375"/>
        <v>3</v>
      </c>
      <c r="D519" s="112">
        <f t="shared" si="376"/>
        <v>1</v>
      </c>
      <c r="E519" s="112">
        <f t="shared" si="377"/>
        <v>9</v>
      </c>
      <c r="F519" s="112">
        <f t="shared" si="378"/>
        <v>1</v>
      </c>
      <c r="G519" s="111" t="str">
        <f t="shared" si="379"/>
        <v/>
      </c>
      <c r="H519" s="111" t="str">
        <f t="shared" si="380"/>
        <v/>
      </c>
      <c r="I519" s="50"/>
      <c r="J519" s="111">
        <f t="shared" si="381"/>
        <v>0</v>
      </c>
      <c r="K519" s="113"/>
      <c r="L519" s="169" t="str">
        <f t="shared" si="382"/>
        <v/>
      </c>
      <c r="M519" s="307" t="s">
        <v>265</v>
      </c>
      <c r="N519" s="164"/>
      <c r="O519" s="170">
        <v>1</v>
      </c>
      <c r="P519" s="171"/>
      <c r="Q519" s="198">
        <v>6.8</v>
      </c>
      <c r="R519" s="198"/>
      <c r="S519" s="198">
        <v>0.9</v>
      </c>
      <c r="T519" s="199"/>
      <c r="U519" s="173">
        <f t="shared" si="383"/>
        <v>6.12</v>
      </c>
      <c r="V519" s="172"/>
      <c r="W519" s="174"/>
      <c r="X519" s="3"/>
      <c r="Y519" s="231"/>
    </row>
    <row r="520" spans="1:25" s="2" customFormat="1">
      <c r="A520" s="168"/>
      <c r="B520" s="110" t="str">
        <f t="shared" si="374"/>
        <v/>
      </c>
      <c r="C520" s="111">
        <f t="shared" si="375"/>
        <v>3</v>
      </c>
      <c r="D520" s="112">
        <f t="shared" si="376"/>
        <v>1</v>
      </c>
      <c r="E520" s="112">
        <f t="shared" si="377"/>
        <v>9</v>
      </c>
      <c r="F520" s="112">
        <f t="shared" si="378"/>
        <v>1</v>
      </c>
      <c r="G520" s="111" t="str">
        <f t="shared" si="379"/>
        <v/>
      </c>
      <c r="H520" s="111" t="str">
        <f t="shared" si="380"/>
        <v/>
      </c>
      <c r="I520" s="50"/>
      <c r="J520" s="111">
        <f t="shared" si="381"/>
        <v>0</v>
      </c>
      <c r="K520" s="113"/>
      <c r="L520" s="169" t="str">
        <f t="shared" si="345"/>
        <v/>
      </c>
      <c r="M520" s="166"/>
      <c r="N520" s="164"/>
      <c r="O520" s="170"/>
      <c r="P520" s="171"/>
      <c r="Q520" s="204"/>
      <c r="R520" s="204"/>
      <c r="S520" s="204"/>
      <c r="T520" s="172"/>
      <c r="U520" s="173"/>
      <c r="V520" s="172"/>
      <c r="W520" s="175"/>
      <c r="X520" s="182"/>
      <c r="Y520" s="231"/>
    </row>
    <row r="521" spans="1:25" s="2" customFormat="1">
      <c r="A521" s="168">
        <v>2</v>
      </c>
      <c r="B521" s="110" t="str">
        <f t="shared" si="374"/>
        <v/>
      </c>
      <c r="C521" s="111">
        <f t="shared" si="375"/>
        <v>2</v>
      </c>
      <c r="D521" s="112">
        <f t="shared" si="376"/>
        <v>1</v>
      </c>
      <c r="E521" s="112">
        <f t="shared" si="377"/>
        <v>10</v>
      </c>
      <c r="F521" s="112" t="str">
        <f t="shared" si="378"/>
        <v/>
      </c>
      <c r="G521" s="111" t="str">
        <f t="shared" si="379"/>
        <v/>
      </c>
      <c r="H521" s="111" t="str">
        <f t="shared" si="380"/>
        <v/>
      </c>
      <c r="I521" s="50"/>
      <c r="J521" s="111" t="str">
        <f t="shared" si="381"/>
        <v/>
      </c>
      <c r="K521" s="113"/>
      <c r="L521" s="212" t="str">
        <f t="shared" si="345"/>
        <v>1.10</v>
      </c>
      <c r="M521" s="225" t="s">
        <v>53</v>
      </c>
      <c r="N521" s="164"/>
      <c r="O521" s="170"/>
      <c r="P521" s="171"/>
      <c r="Q521" s="203"/>
      <c r="R521" s="204"/>
      <c r="S521" s="204"/>
      <c r="T521" s="172"/>
      <c r="U521" s="173"/>
      <c r="V521" s="172"/>
      <c r="W521" s="175"/>
      <c r="Y521" s="231"/>
    </row>
    <row r="522" spans="1:25" s="2" customFormat="1">
      <c r="A522" s="168"/>
      <c r="B522" s="110" t="str">
        <f t="shared" si="374"/>
        <v/>
      </c>
      <c r="C522" s="111">
        <f t="shared" si="375"/>
        <v>2</v>
      </c>
      <c r="D522" s="112">
        <f t="shared" si="376"/>
        <v>1</v>
      </c>
      <c r="E522" s="112">
        <f t="shared" si="377"/>
        <v>10</v>
      </c>
      <c r="F522" s="112" t="str">
        <f t="shared" si="378"/>
        <v/>
      </c>
      <c r="G522" s="111" t="str">
        <f t="shared" si="379"/>
        <v/>
      </c>
      <c r="H522" s="111" t="str">
        <f t="shared" si="380"/>
        <v/>
      </c>
      <c r="I522" s="50"/>
      <c r="J522" s="111">
        <f t="shared" si="381"/>
        <v>0</v>
      </c>
      <c r="K522" s="113"/>
      <c r="L522" s="212"/>
      <c r="M522" s="176"/>
      <c r="N522" s="164"/>
      <c r="O522" s="170"/>
      <c r="P522" s="171"/>
      <c r="Q522" s="203"/>
      <c r="R522" s="204"/>
      <c r="S522" s="204"/>
      <c r="T522" s="172"/>
      <c r="U522" s="173"/>
      <c r="V522" s="172"/>
      <c r="W522" s="175"/>
      <c r="Y522" s="231"/>
    </row>
    <row r="523" spans="1:25" s="2" customFormat="1" ht="112.5">
      <c r="A523" s="168">
        <v>3</v>
      </c>
      <c r="B523" s="110" t="str">
        <f t="shared" si="374"/>
        <v/>
      </c>
      <c r="C523" s="111">
        <f t="shared" si="375"/>
        <v>3</v>
      </c>
      <c r="D523" s="112">
        <f t="shared" si="376"/>
        <v>1</v>
      </c>
      <c r="E523" s="112">
        <f t="shared" si="377"/>
        <v>10</v>
      </c>
      <c r="F523" s="112">
        <f t="shared" si="378"/>
        <v>1</v>
      </c>
      <c r="G523" s="111" t="str">
        <f t="shared" si="379"/>
        <v/>
      </c>
      <c r="H523" s="111" t="str">
        <f t="shared" si="380"/>
        <v/>
      </c>
      <c r="I523" s="50"/>
      <c r="J523" s="111" t="str">
        <f t="shared" si="381"/>
        <v/>
      </c>
      <c r="K523" s="113"/>
      <c r="L523" s="169" t="str">
        <f t="shared" ref="L523:L532" si="384">IF(A523=0,"",IF(AND(D523="",E523="",F523="",G523="",H523=""),"",CONCATENATE(TEXT(D523,0),IF(E523="","",CONCATENATE(".",TEXT(E523,0))),IF(F523="","",CONCATENATE(".",TEXT(F523,0))),IF(G523="","",CONCATENATE(".",TEXT(G523,0))),IF(H523="","",CONCATENATE(".",TEXT(H523,0))),IF(I523="","",CONCATENATE(".",TEXT(I523,0))))))</f>
        <v>1.10.1</v>
      </c>
      <c r="M523" s="305" t="s">
        <v>268</v>
      </c>
      <c r="N523" s="164"/>
      <c r="O523" s="170"/>
      <c r="P523" s="171"/>
      <c r="Q523" s="204"/>
      <c r="R523" s="204"/>
      <c r="S523" s="204"/>
      <c r="T523" s="172"/>
      <c r="U523" s="173"/>
      <c r="V523" s="172"/>
      <c r="W523" s="175"/>
      <c r="X523" s="182"/>
      <c r="Y523" s="231"/>
    </row>
    <row r="524" spans="1:25" s="2" customFormat="1" ht="22.5">
      <c r="A524" s="168">
        <v>4</v>
      </c>
      <c r="B524" s="110" t="str">
        <f t="shared" si="346"/>
        <v/>
      </c>
      <c r="C524" s="111">
        <f t="shared" si="347"/>
        <v>4</v>
      </c>
      <c r="D524" s="112">
        <f t="shared" si="348"/>
        <v>1</v>
      </c>
      <c r="E524" s="112">
        <f t="shared" si="349"/>
        <v>10</v>
      </c>
      <c r="F524" s="112">
        <f t="shared" si="350"/>
        <v>1</v>
      </c>
      <c r="G524" s="111">
        <f t="shared" si="351"/>
        <v>1</v>
      </c>
      <c r="H524" s="111" t="str">
        <f t="shared" si="352"/>
        <v/>
      </c>
      <c r="I524" s="50"/>
      <c r="J524" s="111" t="str">
        <f t="shared" si="353"/>
        <v/>
      </c>
      <c r="K524" s="113"/>
      <c r="L524" s="169" t="str">
        <f t="shared" si="384"/>
        <v>1.10.1.1</v>
      </c>
      <c r="M524" s="314" t="s">
        <v>269</v>
      </c>
      <c r="N524" s="164" t="s">
        <v>7</v>
      </c>
      <c r="O524" s="170">
        <v>1</v>
      </c>
      <c r="P524" s="171"/>
      <c r="Q524" s="204"/>
      <c r="R524" s="204"/>
      <c r="S524" s="204"/>
      <c r="T524" s="172"/>
      <c r="U524" s="173">
        <f t="shared" ref="U524:U530" si="385">PRODUCT(O524:T524)</f>
        <v>1</v>
      </c>
      <c r="V524" s="172">
        <f t="shared" ref="V524:W530" si="386">SUM(U524)</f>
        <v>1</v>
      </c>
      <c r="W524" s="175">
        <f t="shared" si="386"/>
        <v>1</v>
      </c>
      <c r="X524" s="182"/>
      <c r="Y524" s="231"/>
    </row>
    <row r="525" spans="1:25" s="2" customFormat="1" ht="22.5">
      <c r="A525" s="168">
        <v>4</v>
      </c>
      <c r="B525" s="110" t="str">
        <f t="shared" si="346"/>
        <v/>
      </c>
      <c r="C525" s="111">
        <f t="shared" si="347"/>
        <v>4</v>
      </c>
      <c r="D525" s="112">
        <f t="shared" si="348"/>
        <v>1</v>
      </c>
      <c r="E525" s="112">
        <f t="shared" si="349"/>
        <v>10</v>
      </c>
      <c r="F525" s="112">
        <f t="shared" si="350"/>
        <v>1</v>
      </c>
      <c r="G525" s="111">
        <f t="shared" si="351"/>
        <v>2</v>
      </c>
      <c r="H525" s="111" t="str">
        <f t="shared" si="352"/>
        <v/>
      </c>
      <c r="I525" s="50"/>
      <c r="J525" s="111" t="str">
        <f t="shared" si="353"/>
        <v/>
      </c>
      <c r="K525" s="113"/>
      <c r="L525" s="169" t="str">
        <f t="shared" si="384"/>
        <v>1.10.1.2</v>
      </c>
      <c r="M525" s="314" t="s">
        <v>270</v>
      </c>
      <c r="N525" s="164" t="s">
        <v>7</v>
      </c>
      <c r="O525" s="170">
        <v>1</v>
      </c>
      <c r="P525" s="171"/>
      <c r="Q525" s="204"/>
      <c r="R525" s="204"/>
      <c r="S525" s="204"/>
      <c r="T525" s="172"/>
      <c r="U525" s="173">
        <f t="shared" si="385"/>
        <v>1</v>
      </c>
      <c r="V525" s="172">
        <f t="shared" si="386"/>
        <v>1</v>
      </c>
      <c r="W525" s="175">
        <f t="shared" si="386"/>
        <v>1</v>
      </c>
      <c r="X525" s="182"/>
      <c r="Y525" s="231"/>
    </row>
    <row r="526" spans="1:25" s="2" customFormat="1" ht="22.5">
      <c r="A526" s="168">
        <v>4</v>
      </c>
      <c r="B526" s="110" t="str">
        <f t="shared" si="346"/>
        <v/>
      </c>
      <c r="C526" s="111">
        <f t="shared" si="347"/>
        <v>4</v>
      </c>
      <c r="D526" s="112">
        <f t="shared" si="348"/>
        <v>1</v>
      </c>
      <c r="E526" s="112">
        <f t="shared" si="349"/>
        <v>10</v>
      </c>
      <c r="F526" s="112">
        <f t="shared" si="350"/>
        <v>1</v>
      </c>
      <c r="G526" s="111">
        <f t="shared" si="351"/>
        <v>3</v>
      </c>
      <c r="H526" s="111" t="str">
        <f t="shared" si="352"/>
        <v/>
      </c>
      <c r="I526" s="50"/>
      <c r="J526" s="111" t="str">
        <f t="shared" si="353"/>
        <v/>
      </c>
      <c r="K526" s="113"/>
      <c r="L526" s="169" t="str">
        <f t="shared" si="384"/>
        <v>1.10.1.3</v>
      </c>
      <c r="M526" s="314" t="s">
        <v>271</v>
      </c>
      <c r="N526" s="164" t="s">
        <v>7</v>
      </c>
      <c r="O526" s="170">
        <v>1</v>
      </c>
      <c r="P526" s="171"/>
      <c r="Q526" s="204"/>
      <c r="R526" s="204"/>
      <c r="S526" s="204"/>
      <c r="T526" s="172"/>
      <c r="U526" s="173">
        <f t="shared" si="385"/>
        <v>1</v>
      </c>
      <c r="V526" s="172">
        <f t="shared" si="386"/>
        <v>1</v>
      </c>
      <c r="W526" s="175">
        <f t="shared" si="386"/>
        <v>1</v>
      </c>
      <c r="X526" s="182"/>
      <c r="Y526" s="231"/>
    </row>
    <row r="527" spans="1:25" s="2" customFormat="1" ht="22.5">
      <c r="A527" s="168">
        <v>4</v>
      </c>
      <c r="B527" s="110" t="str">
        <f t="shared" si="346"/>
        <v/>
      </c>
      <c r="C527" s="111">
        <f t="shared" si="347"/>
        <v>4</v>
      </c>
      <c r="D527" s="112">
        <f t="shared" si="348"/>
        <v>1</v>
      </c>
      <c r="E527" s="112">
        <f t="shared" si="349"/>
        <v>10</v>
      </c>
      <c r="F527" s="112">
        <f t="shared" si="350"/>
        <v>1</v>
      </c>
      <c r="G527" s="111">
        <f t="shared" si="351"/>
        <v>4</v>
      </c>
      <c r="H527" s="111" t="str">
        <f t="shared" si="352"/>
        <v/>
      </c>
      <c r="I527" s="50"/>
      <c r="J527" s="111" t="str">
        <f t="shared" si="353"/>
        <v/>
      </c>
      <c r="K527" s="113"/>
      <c r="L527" s="169" t="str">
        <f t="shared" si="384"/>
        <v>1.10.1.4</v>
      </c>
      <c r="M527" s="314" t="s">
        <v>272</v>
      </c>
      <c r="N527" s="164" t="s">
        <v>7</v>
      </c>
      <c r="O527" s="170">
        <v>1</v>
      </c>
      <c r="P527" s="171"/>
      <c r="Q527" s="204"/>
      <c r="R527" s="204"/>
      <c r="S527" s="204"/>
      <c r="T527" s="172"/>
      <c r="U527" s="173">
        <f t="shared" si="385"/>
        <v>1</v>
      </c>
      <c r="V527" s="172">
        <f t="shared" si="386"/>
        <v>1</v>
      </c>
      <c r="W527" s="175">
        <f t="shared" si="386"/>
        <v>1</v>
      </c>
      <c r="X527" s="182"/>
      <c r="Y527" s="231"/>
    </row>
    <row r="528" spans="1:25" s="2" customFormat="1" ht="22.5">
      <c r="A528" s="168">
        <v>4</v>
      </c>
      <c r="B528" s="110" t="str">
        <f t="shared" si="346"/>
        <v/>
      </c>
      <c r="C528" s="111">
        <f t="shared" si="347"/>
        <v>4</v>
      </c>
      <c r="D528" s="112">
        <f t="shared" si="348"/>
        <v>1</v>
      </c>
      <c r="E528" s="112">
        <f t="shared" si="349"/>
        <v>10</v>
      </c>
      <c r="F528" s="112">
        <f t="shared" si="350"/>
        <v>1</v>
      </c>
      <c r="G528" s="111">
        <f t="shared" si="351"/>
        <v>5</v>
      </c>
      <c r="H528" s="111" t="str">
        <f t="shared" si="352"/>
        <v/>
      </c>
      <c r="I528" s="50"/>
      <c r="J528" s="111" t="str">
        <f t="shared" si="353"/>
        <v/>
      </c>
      <c r="K528" s="113"/>
      <c r="L528" s="169" t="str">
        <f t="shared" si="384"/>
        <v>1.10.1.5</v>
      </c>
      <c r="M528" s="314" t="s">
        <v>273</v>
      </c>
      <c r="N528" s="164" t="s">
        <v>7</v>
      </c>
      <c r="O528" s="170">
        <v>1</v>
      </c>
      <c r="P528" s="171"/>
      <c r="Q528" s="204"/>
      <c r="R528" s="204"/>
      <c r="S528" s="204"/>
      <c r="T528" s="172"/>
      <c r="U528" s="173">
        <f t="shared" si="385"/>
        <v>1</v>
      </c>
      <c r="V528" s="172">
        <f t="shared" si="386"/>
        <v>1</v>
      </c>
      <c r="W528" s="175">
        <f t="shared" si="386"/>
        <v>1</v>
      </c>
      <c r="X528" s="182"/>
      <c r="Y528" s="231"/>
    </row>
    <row r="529" spans="1:26" s="2" customFormat="1" ht="22.5">
      <c r="A529" s="168">
        <v>4</v>
      </c>
      <c r="B529" s="110" t="str">
        <f t="shared" si="346"/>
        <v/>
      </c>
      <c r="C529" s="111">
        <f t="shared" si="347"/>
        <v>4</v>
      </c>
      <c r="D529" s="112">
        <f t="shared" si="348"/>
        <v>1</v>
      </c>
      <c r="E529" s="112">
        <f t="shared" si="349"/>
        <v>10</v>
      </c>
      <c r="F529" s="112">
        <f t="shared" si="350"/>
        <v>1</v>
      </c>
      <c r="G529" s="111">
        <f t="shared" si="351"/>
        <v>6</v>
      </c>
      <c r="H529" s="111" t="str">
        <f t="shared" si="352"/>
        <v/>
      </c>
      <c r="I529" s="50"/>
      <c r="J529" s="111" t="str">
        <f t="shared" si="353"/>
        <v/>
      </c>
      <c r="K529" s="113"/>
      <c r="L529" s="169" t="str">
        <f t="shared" si="384"/>
        <v>1.10.1.6</v>
      </c>
      <c r="M529" s="314" t="s">
        <v>274</v>
      </c>
      <c r="N529" s="164" t="s">
        <v>7</v>
      </c>
      <c r="O529" s="170">
        <v>1</v>
      </c>
      <c r="P529" s="171"/>
      <c r="Q529" s="204"/>
      <c r="R529" s="204"/>
      <c r="S529" s="204"/>
      <c r="T529" s="172"/>
      <c r="U529" s="173">
        <f t="shared" si="385"/>
        <v>1</v>
      </c>
      <c r="V529" s="172">
        <f t="shared" si="386"/>
        <v>1</v>
      </c>
      <c r="W529" s="175">
        <f t="shared" si="386"/>
        <v>1</v>
      </c>
      <c r="X529" s="182"/>
      <c r="Y529" s="231"/>
    </row>
    <row r="530" spans="1:26" s="2" customFormat="1" ht="22.5">
      <c r="A530" s="168">
        <v>4</v>
      </c>
      <c r="B530" s="110" t="str">
        <f t="shared" si="346"/>
        <v/>
      </c>
      <c r="C530" s="111">
        <f t="shared" si="347"/>
        <v>4</v>
      </c>
      <c r="D530" s="112">
        <f t="shared" si="348"/>
        <v>1</v>
      </c>
      <c r="E530" s="112">
        <f t="shared" si="349"/>
        <v>10</v>
      </c>
      <c r="F530" s="112">
        <f t="shared" si="350"/>
        <v>1</v>
      </c>
      <c r="G530" s="111">
        <f t="shared" si="351"/>
        <v>7</v>
      </c>
      <c r="H530" s="111" t="str">
        <f t="shared" si="352"/>
        <v/>
      </c>
      <c r="I530" s="50"/>
      <c r="J530" s="111" t="str">
        <f t="shared" si="353"/>
        <v/>
      </c>
      <c r="K530" s="113"/>
      <c r="L530" s="169" t="str">
        <f t="shared" si="384"/>
        <v>1.10.1.7</v>
      </c>
      <c r="M530" s="314" t="s">
        <v>275</v>
      </c>
      <c r="N530" s="164" t="s">
        <v>7</v>
      </c>
      <c r="O530" s="170">
        <v>1</v>
      </c>
      <c r="P530" s="171"/>
      <c r="Q530" s="204"/>
      <c r="R530" s="204"/>
      <c r="S530" s="204"/>
      <c r="T530" s="172"/>
      <c r="U530" s="173">
        <f t="shared" si="385"/>
        <v>1</v>
      </c>
      <c r="V530" s="172">
        <f t="shared" si="386"/>
        <v>1</v>
      </c>
      <c r="W530" s="175">
        <f t="shared" si="386"/>
        <v>1</v>
      </c>
      <c r="X530" s="182"/>
      <c r="Y530" s="231"/>
    </row>
    <row r="531" spans="1:26" s="2" customFormat="1">
      <c r="A531" s="168"/>
      <c r="B531" s="110" t="str">
        <f t="shared" si="346"/>
        <v/>
      </c>
      <c r="C531" s="111">
        <f t="shared" si="347"/>
        <v>4</v>
      </c>
      <c r="D531" s="112">
        <f t="shared" si="348"/>
        <v>1</v>
      </c>
      <c r="E531" s="112">
        <f t="shared" si="349"/>
        <v>10</v>
      </c>
      <c r="F531" s="112">
        <f t="shared" si="350"/>
        <v>1</v>
      </c>
      <c r="G531" s="111">
        <f t="shared" si="351"/>
        <v>7</v>
      </c>
      <c r="H531" s="111" t="str">
        <f t="shared" si="352"/>
        <v/>
      </c>
      <c r="I531" s="50"/>
      <c r="J531" s="111">
        <f t="shared" si="353"/>
        <v>0</v>
      </c>
      <c r="K531" s="113"/>
      <c r="L531" s="169" t="str">
        <f t="shared" si="384"/>
        <v/>
      </c>
      <c r="M531" s="166"/>
      <c r="N531" s="164"/>
      <c r="O531" s="170"/>
      <c r="P531" s="171"/>
      <c r="Q531" s="204"/>
      <c r="R531" s="204"/>
      <c r="S531" s="204"/>
      <c r="T531" s="172"/>
      <c r="U531" s="173"/>
      <c r="V531" s="172"/>
      <c r="W531" s="175"/>
      <c r="X531" s="182"/>
      <c r="Y531" s="231"/>
    </row>
    <row r="532" spans="1:26" s="2" customFormat="1">
      <c r="A532" s="168">
        <v>2</v>
      </c>
      <c r="B532" s="110" t="str">
        <f t="shared" si="346"/>
        <v/>
      </c>
      <c r="C532" s="111">
        <f t="shared" si="347"/>
        <v>2</v>
      </c>
      <c r="D532" s="112">
        <f t="shared" si="348"/>
        <v>1</v>
      </c>
      <c r="E532" s="112">
        <f t="shared" si="349"/>
        <v>11</v>
      </c>
      <c r="F532" s="112" t="str">
        <f t="shared" si="350"/>
        <v/>
      </c>
      <c r="G532" s="111" t="str">
        <f t="shared" si="351"/>
        <v/>
      </c>
      <c r="H532" s="111" t="str">
        <f t="shared" si="352"/>
        <v/>
      </c>
      <c r="I532" s="50"/>
      <c r="J532" s="111" t="str">
        <f t="shared" si="353"/>
        <v/>
      </c>
      <c r="K532" s="113"/>
      <c r="L532" s="212" t="str">
        <f t="shared" si="384"/>
        <v>1.11</v>
      </c>
      <c r="M532" s="225" t="s">
        <v>54</v>
      </c>
      <c r="N532" s="164"/>
      <c r="O532" s="170"/>
      <c r="P532" s="171"/>
      <c r="Q532" s="204"/>
      <c r="R532" s="204"/>
      <c r="S532" s="204"/>
      <c r="T532" s="172"/>
      <c r="U532" s="173"/>
      <c r="V532" s="172"/>
      <c r="W532" s="175"/>
      <c r="X532" s="182"/>
      <c r="Y532" s="231"/>
    </row>
    <row r="533" spans="1:26" s="2" customFormat="1">
      <c r="A533" s="168"/>
      <c r="B533" s="110" t="str">
        <f t="shared" si="346"/>
        <v/>
      </c>
      <c r="C533" s="111">
        <f t="shared" si="347"/>
        <v>2</v>
      </c>
      <c r="D533" s="112">
        <f t="shared" si="348"/>
        <v>1</v>
      </c>
      <c r="E533" s="112">
        <f t="shared" si="349"/>
        <v>11</v>
      </c>
      <c r="F533" s="112" t="str">
        <f t="shared" si="350"/>
        <v/>
      </c>
      <c r="G533" s="111" t="str">
        <f t="shared" si="351"/>
        <v/>
      </c>
      <c r="H533" s="111" t="str">
        <f t="shared" si="352"/>
        <v/>
      </c>
      <c r="I533" s="50"/>
      <c r="J533" s="111">
        <f t="shared" si="353"/>
        <v>0</v>
      </c>
      <c r="K533" s="113"/>
      <c r="L533" s="169" t="str">
        <f>IF(A533=0,"",IF(AND(D533="",E533="",F533="",G533="",H533=""),"",CONCATENATE(TEXT(D533,0),IF(E533="","",CONCATENATE(".",TEXT(E533,0))),IF(F533="","",CONCATENATE(".",TEXT(F533,0))),IF(G533="","",CONCATENATE(".",TEXT(G533,0))),IF(H533="","",CONCATENATE(".",TEXT(H533,0))),IF(I533="","",CONCATENATE(".",TEXT(I533,0))))))</f>
        <v/>
      </c>
      <c r="M533" s="166"/>
      <c r="N533" s="164"/>
      <c r="O533" s="170"/>
      <c r="P533" s="171"/>
      <c r="Q533" s="204"/>
      <c r="R533" s="204"/>
      <c r="S533" s="204"/>
      <c r="T533" s="172"/>
      <c r="U533" s="173"/>
      <c r="V533" s="172"/>
      <c r="W533" s="175"/>
      <c r="X533" s="182"/>
      <c r="Y533" s="231"/>
    </row>
    <row r="534" spans="1:26" s="2" customFormat="1" ht="135">
      <c r="A534" s="168">
        <v>3</v>
      </c>
      <c r="B534" s="110" t="str">
        <f t="shared" si="346"/>
        <v/>
      </c>
      <c r="C534" s="111">
        <f t="shared" si="347"/>
        <v>3</v>
      </c>
      <c r="D534" s="112">
        <f t="shared" si="348"/>
        <v>1</v>
      </c>
      <c r="E534" s="112">
        <f t="shared" si="349"/>
        <v>11</v>
      </c>
      <c r="F534" s="112">
        <f t="shared" si="350"/>
        <v>1</v>
      </c>
      <c r="G534" s="111" t="str">
        <f t="shared" si="351"/>
        <v/>
      </c>
      <c r="H534" s="111" t="str">
        <f t="shared" si="352"/>
        <v/>
      </c>
      <c r="I534" s="50"/>
      <c r="J534" s="111" t="str">
        <f t="shared" si="353"/>
        <v/>
      </c>
      <c r="K534" s="113"/>
      <c r="L534" s="169" t="str">
        <f t="shared" ref="L534:L543" si="387">IF(A534=0,"",IF(AND(D534="",E534="",F534="",G534="",H534=""),"",CONCATENATE(TEXT(D534,0),IF(E534="","",CONCATENATE(".",TEXT(E534,0))),IF(F534="","",CONCATENATE(".",TEXT(F534,0))),IF(G534="","",CONCATENATE(".",TEXT(G534,0))),IF(H534="","",CONCATENATE(".",TEXT(H534,0))),IF(I534="","",CONCATENATE(".",TEXT(I534,0))))))</f>
        <v>1.11.1</v>
      </c>
      <c r="M534" s="310" t="s">
        <v>276</v>
      </c>
      <c r="N534" s="164"/>
      <c r="O534" s="170"/>
      <c r="P534" s="171"/>
      <c r="Q534" s="204"/>
      <c r="R534" s="204"/>
      <c r="S534" s="204"/>
      <c r="T534" s="172"/>
      <c r="U534" s="173"/>
      <c r="V534" s="172"/>
      <c r="W534" s="175"/>
      <c r="X534" s="182"/>
      <c r="Y534" s="231"/>
      <c r="Z534" s="239"/>
    </row>
    <row r="535" spans="1:26" s="2" customFormat="1">
      <c r="A535" s="168">
        <v>4</v>
      </c>
      <c r="B535" s="110" t="str">
        <f t="shared" si="346"/>
        <v/>
      </c>
      <c r="C535" s="111">
        <f t="shared" si="347"/>
        <v>4</v>
      </c>
      <c r="D535" s="112">
        <f t="shared" si="348"/>
        <v>1</v>
      </c>
      <c r="E535" s="112">
        <f t="shared" si="349"/>
        <v>11</v>
      </c>
      <c r="F535" s="112">
        <f t="shared" si="350"/>
        <v>1</v>
      </c>
      <c r="G535" s="111">
        <f t="shared" si="351"/>
        <v>1</v>
      </c>
      <c r="H535" s="111" t="str">
        <f t="shared" si="352"/>
        <v/>
      </c>
      <c r="I535" s="50"/>
      <c r="J535" s="111" t="str">
        <f t="shared" si="353"/>
        <v/>
      </c>
      <c r="K535" s="113"/>
      <c r="L535" s="169" t="str">
        <f t="shared" si="387"/>
        <v>1.11.1.1</v>
      </c>
      <c r="M535" s="307" t="s">
        <v>277</v>
      </c>
      <c r="N535" s="164" t="s">
        <v>16</v>
      </c>
      <c r="O535" s="170">
        <v>1</v>
      </c>
      <c r="P535" s="171"/>
      <c r="Q535" s="204">
        <v>6.7</v>
      </c>
      <c r="R535" s="204"/>
      <c r="S535" s="204"/>
      <c r="T535" s="172"/>
      <c r="U535" s="173">
        <f t="shared" ref="U535" si="388">PRODUCT(O535:T535)</f>
        <v>6.7</v>
      </c>
      <c r="V535" s="172">
        <f t="shared" ref="V535:W535" si="389">SUM(U535)</f>
        <v>6.7</v>
      </c>
      <c r="W535" s="175">
        <f t="shared" si="389"/>
        <v>6.7</v>
      </c>
      <c r="X535" s="182"/>
      <c r="Y535" s="231"/>
    </row>
    <row r="536" spans="1:26" s="2" customFormat="1">
      <c r="A536" s="168">
        <v>4</v>
      </c>
      <c r="B536" s="110" t="str">
        <f t="shared" si="346"/>
        <v/>
      </c>
      <c r="C536" s="111">
        <f t="shared" si="347"/>
        <v>4</v>
      </c>
      <c r="D536" s="112">
        <f t="shared" si="348"/>
        <v>1</v>
      </c>
      <c r="E536" s="112">
        <f t="shared" si="349"/>
        <v>11</v>
      </c>
      <c r="F536" s="112">
        <f t="shared" si="350"/>
        <v>1</v>
      </c>
      <c r="G536" s="111">
        <f t="shared" si="351"/>
        <v>2</v>
      </c>
      <c r="H536" s="111" t="str">
        <f t="shared" si="352"/>
        <v/>
      </c>
      <c r="I536" s="50"/>
      <c r="J536" s="111" t="str">
        <f t="shared" si="353"/>
        <v/>
      </c>
      <c r="K536" s="113"/>
      <c r="L536" s="169" t="str">
        <f t="shared" ref="L536" si="390">IF(A536=0,"",IF(AND(D536="",E536="",F536="",G536="",H536=""),"",CONCATENATE(TEXT(D536,0),IF(E536="","",CONCATENATE(".",TEXT(E536,0))),IF(F536="","",CONCATENATE(".",TEXT(F536,0))),IF(G536="","",CONCATENATE(".",TEXT(G536,0))),IF(H536="","",CONCATENATE(".",TEXT(H536,0))),IF(I536="","",CONCATENATE(".",TEXT(I536,0))))))</f>
        <v>1.11.1.2</v>
      </c>
      <c r="M536" s="307" t="s">
        <v>278</v>
      </c>
      <c r="N536" s="164" t="s">
        <v>16</v>
      </c>
      <c r="O536" s="170">
        <v>1</v>
      </c>
      <c r="P536" s="171"/>
      <c r="Q536" s="204">
        <v>1.25</v>
      </c>
      <c r="R536" s="204"/>
      <c r="S536" s="204"/>
      <c r="T536" s="172"/>
      <c r="U536" s="173">
        <f t="shared" ref="U536" si="391">PRODUCT(O536:T536)</f>
        <v>1.25</v>
      </c>
      <c r="V536" s="172">
        <f t="shared" ref="V536" si="392">SUM(U536)</f>
        <v>1.25</v>
      </c>
      <c r="W536" s="175">
        <f t="shared" ref="W536" si="393">SUM(V536)</f>
        <v>1.25</v>
      </c>
      <c r="X536" s="182"/>
      <c r="Y536" s="231"/>
    </row>
    <row r="537" spans="1:26" s="2" customFormat="1">
      <c r="A537" s="168"/>
      <c r="B537" s="110" t="str">
        <f t="shared" si="346"/>
        <v/>
      </c>
      <c r="C537" s="111">
        <f t="shared" si="347"/>
        <v>4</v>
      </c>
      <c r="D537" s="112">
        <f t="shared" si="348"/>
        <v>1</v>
      </c>
      <c r="E537" s="112">
        <f t="shared" si="349"/>
        <v>11</v>
      </c>
      <c r="F537" s="112">
        <f t="shared" si="350"/>
        <v>1</v>
      </c>
      <c r="G537" s="111">
        <f t="shared" si="351"/>
        <v>2</v>
      </c>
      <c r="H537" s="111" t="str">
        <f t="shared" si="352"/>
        <v/>
      </c>
      <c r="I537" s="50"/>
      <c r="J537" s="111">
        <f t="shared" si="353"/>
        <v>0</v>
      </c>
      <c r="K537" s="113"/>
      <c r="L537" s="169" t="str">
        <f t="shared" si="387"/>
        <v/>
      </c>
      <c r="M537" s="307" t="s">
        <v>28</v>
      </c>
      <c r="N537" s="164"/>
      <c r="O537" s="170"/>
      <c r="P537" s="171"/>
      <c r="Q537" s="204"/>
      <c r="R537" s="204"/>
      <c r="S537" s="204"/>
      <c r="T537" s="172"/>
      <c r="U537" s="173"/>
      <c r="V537" s="172"/>
      <c r="W537" s="175"/>
      <c r="X537" s="182"/>
      <c r="Y537" s="231"/>
    </row>
    <row r="538" spans="1:26" s="2" customFormat="1" ht="112.5">
      <c r="A538" s="168">
        <v>3</v>
      </c>
      <c r="B538" s="110" t="str">
        <f t="shared" si="346"/>
        <v/>
      </c>
      <c r="C538" s="111">
        <f t="shared" si="347"/>
        <v>3</v>
      </c>
      <c r="D538" s="112">
        <f t="shared" si="348"/>
        <v>1</v>
      </c>
      <c r="E538" s="112">
        <f t="shared" si="349"/>
        <v>11</v>
      </c>
      <c r="F538" s="112">
        <f t="shared" si="350"/>
        <v>2</v>
      </c>
      <c r="G538" s="111" t="str">
        <f t="shared" si="351"/>
        <v/>
      </c>
      <c r="H538" s="111" t="str">
        <f t="shared" si="352"/>
        <v/>
      </c>
      <c r="I538" s="50"/>
      <c r="J538" s="111" t="str">
        <f t="shared" si="353"/>
        <v/>
      </c>
      <c r="K538" s="113"/>
      <c r="L538" s="169" t="str">
        <f t="shared" ref="L538:L540" si="394">IF(A538=0,"",IF(AND(D538="",E538="",F538="",G538="",H538=""),"",CONCATENATE(TEXT(D538,0),IF(E538="","",CONCATENATE(".",TEXT(E538,0))),IF(F538="","",CONCATENATE(".",TEXT(F538,0))),IF(G538="","",CONCATENATE(".",TEXT(G538,0))),IF(H538="","",CONCATENATE(".",TEXT(H538,0))),IF(I538="","",CONCATENATE(".",TEXT(I538,0))))))</f>
        <v>1.11.2</v>
      </c>
      <c r="M538" s="310" t="s">
        <v>279</v>
      </c>
      <c r="N538" s="164"/>
      <c r="O538" s="170"/>
      <c r="P538" s="171"/>
      <c r="Q538" s="204"/>
      <c r="R538" s="204"/>
      <c r="S538" s="204"/>
      <c r="T538" s="172"/>
      <c r="U538" s="173"/>
      <c r="V538" s="172"/>
      <c r="W538" s="175"/>
      <c r="X538" s="182"/>
      <c r="Y538" s="231"/>
      <c r="Z538" s="239"/>
    </row>
    <row r="539" spans="1:26" s="2" customFormat="1">
      <c r="A539" s="168">
        <v>4</v>
      </c>
      <c r="B539" s="110" t="str">
        <f t="shared" ref="B539:B602" si="395">IF(OR(A539&gt;C538+1,A539&gt;5),"ERRO","")</f>
        <v/>
      </c>
      <c r="C539" s="111">
        <f t="shared" ref="C539:C602" si="396">IF(A539=0,C538,A539)</f>
        <v>4</v>
      </c>
      <c r="D539" s="112">
        <f t="shared" ref="D539:D602" si="397">IF(A539=0,D538,IF(A539=1,D538+1,D538))</f>
        <v>1</v>
      </c>
      <c r="E539" s="112">
        <f t="shared" ref="E539:E602" si="398">IF(A539=0,E538,IF(D539&gt;D538,"",IF(E538&lt;&gt;"",IF(A539=2,E538+1,E538),1)))</f>
        <v>11</v>
      </c>
      <c r="F539" s="112">
        <f t="shared" ref="F539:F602" si="399">IF(A539=0,F538,IF(D539&gt;D538,"",IF(E539&lt;&gt;E538,"",IF(F538&lt;&gt;"",IF(A539=3,F538+1,F538),1))))</f>
        <v>2</v>
      </c>
      <c r="G539" s="111">
        <f t="shared" ref="G539:G602" si="400">IF(A539=0,G538,IF(D539&gt;D538,"",IF(E539&lt;&gt;E538,"",IF(F538&lt;&gt;F539,"",IF(G538&lt;&gt;"",IF(A539=4,G538+1,G538),1)))))</f>
        <v>1</v>
      </c>
      <c r="H539" s="111" t="str">
        <f t="shared" ref="H539:H602" si="401">IF(A539=0,H538,IF(D539&gt;D538,"",IF(E539&lt;&gt;E538,"",IF(F538&lt;&gt;F539,"",IF(G539&lt;&gt;G538,"",IF(A539=5,IF(H538="",1,H538+1),""))))))</f>
        <v/>
      </c>
      <c r="I539" s="50"/>
      <c r="J539" s="111" t="str">
        <f t="shared" ref="J539:J602" si="402">IF(A539=0,I538,IF(D539&gt;D538,"",IF(E539&lt;&gt;E538,"",IF(F538&lt;&gt;F539,"",IF(G539&lt;&gt;G538,"",IF(H539&lt;&gt;H538,"",IF(A539=6,IF(I538="",1,I538+1),"")))))))</f>
        <v/>
      </c>
      <c r="K539" s="113"/>
      <c r="L539" s="169" t="str">
        <f t="shared" si="394"/>
        <v>1.11.2.1</v>
      </c>
      <c r="M539" s="307" t="s">
        <v>280</v>
      </c>
      <c r="N539" s="164" t="s">
        <v>16</v>
      </c>
      <c r="O539" s="170">
        <v>4</v>
      </c>
      <c r="P539" s="171"/>
      <c r="Q539" s="204">
        <v>11.85</v>
      </c>
      <c r="R539" s="204"/>
      <c r="S539" s="204"/>
      <c r="T539" s="172"/>
      <c r="U539" s="173">
        <f t="shared" ref="U539" si="403">PRODUCT(O539:T539)</f>
        <v>47.4</v>
      </c>
      <c r="V539" s="172">
        <f t="shared" ref="V539" si="404">SUM(U539)</f>
        <v>47.4</v>
      </c>
      <c r="W539" s="175">
        <f t="shared" ref="W539" si="405">SUM(V539)</f>
        <v>47.4</v>
      </c>
      <c r="X539" s="182"/>
      <c r="Y539" s="231"/>
    </row>
    <row r="540" spans="1:26" s="2" customFormat="1">
      <c r="A540" s="168"/>
      <c r="B540" s="110" t="str">
        <f t="shared" si="395"/>
        <v/>
      </c>
      <c r="C540" s="111">
        <f t="shared" si="396"/>
        <v>4</v>
      </c>
      <c r="D540" s="112">
        <f t="shared" si="397"/>
        <v>1</v>
      </c>
      <c r="E540" s="112">
        <f t="shared" si="398"/>
        <v>11</v>
      </c>
      <c r="F540" s="112">
        <f t="shared" si="399"/>
        <v>2</v>
      </c>
      <c r="G540" s="111">
        <f t="shared" si="400"/>
        <v>1</v>
      </c>
      <c r="H540" s="111" t="str">
        <f t="shared" si="401"/>
        <v/>
      </c>
      <c r="I540" s="50"/>
      <c r="J540" s="111">
        <f t="shared" si="402"/>
        <v>0</v>
      </c>
      <c r="K540" s="113"/>
      <c r="L540" s="169" t="str">
        <f t="shared" si="394"/>
        <v/>
      </c>
      <c r="M540" s="307" t="s">
        <v>28</v>
      </c>
      <c r="N540" s="164"/>
      <c r="O540" s="170"/>
      <c r="P540" s="171"/>
      <c r="Q540" s="204"/>
      <c r="R540" s="204"/>
      <c r="S540" s="204"/>
      <c r="T540" s="172"/>
      <c r="U540" s="173"/>
      <c r="V540" s="172"/>
      <c r="W540" s="175"/>
      <c r="X540" s="182"/>
      <c r="Y540" s="231"/>
    </row>
    <row r="541" spans="1:26" s="2" customFormat="1" ht="101.25" customHeight="1">
      <c r="A541" s="168">
        <v>3</v>
      </c>
      <c r="B541" s="110" t="str">
        <f t="shared" si="395"/>
        <v/>
      </c>
      <c r="C541" s="111">
        <f t="shared" si="396"/>
        <v>3</v>
      </c>
      <c r="D541" s="112">
        <f t="shared" si="397"/>
        <v>1</v>
      </c>
      <c r="E541" s="112">
        <f t="shared" si="398"/>
        <v>11</v>
      </c>
      <c r="F541" s="112">
        <f t="shared" si="399"/>
        <v>3</v>
      </c>
      <c r="G541" s="111" t="str">
        <f t="shared" si="400"/>
        <v/>
      </c>
      <c r="H541" s="111" t="str">
        <f t="shared" si="401"/>
        <v/>
      </c>
      <c r="I541" s="50"/>
      <c r="J541" s="111" t="str">
        <f t="shared" si="402"/>
        <v/>
      </c>
      <c r="K541" s="113"/>
      <c r="L541" s="169" t="str">
        <f t="shared" si="387"/>
        <v>1.11.3</v>
      </c>
      <c r="M541" s="315" t="s">
        <v>281</v>
      </c>
      <c r="N541" s="164"/>
      <c r="O541" s="170"/>
      <c r="P541" s="171"/>
      <c r="Q541" s="204"/>
      <c r="R541" s="204"/>
      <c r="S541" s="204"/>
      <c r="T541" s="172"/>
      <c r="U541" s="173"/>
      <c r="V541" s="172"/>
      <c r="W541" s="175"/>
      <c r="X541" s="182"/>
      <c r="Y541" s="242"/>
      <c r="Z541" s="2" t="s">
        <v>78</v>
      </c>
    </row>
    <row r="542" spans="1:26" s="2" customFormat="1" ht="22.5">
      <c r="A542" s="168">
        <v>4</v>
      </c>
      <c r="B542" s="110" t="str">
        <f t="shared" si="395"/>
        <v/>
      </c>
      <c r="C542" s="111">
        <f t="shared" si="396"/>
        <v>4</v>
      </c>
      <c r="D542" s="112">
        <f t="shared" si="397"/>
        <v>1</v>
      </c>
      <c r="E542" s="112">
        <f t="shared" si="398"/>
        <v>11</v>
      </c>
      <c r="F542" s="112">
        <f t="shared" si="399"/>
        <v>3</v>
      </c>
      <c r="G542" s="111">
        <f t="shared" si="400"/>
        <v>1</v>
      </c>
      <c r="H542" s="111" t="str">
        <f t="shared" si="401"/>
        <v/>
      </c>
      <c r="I542" s="50"/>
      <c r="J542" s="111" t="str">
        <f t="shared" si="402"/>
        <v/>
      </c>
      <c r="K542" s="113"/>
      <c r="L542" s="169" t="str">
        <f t="shared" si="387"/>
        <v>1.11.3.1</v>
      </c>
      <c r="M542" s="314" t="s">
        <v>282</v>
      </c>
      <c r="N542" s="164" t="s">
        <v>7</v>
      </c>
      <c r="O542" s="170">
        <v>1</v>
      </c>
      <c r="P542" s="171"/>
      <c r="Q542" s="204"/>
      <c r="R542" s="204"/>
      <c r="S542" s="204"/>
      <c r="T542" s="172"/>
      <c r="U542" s="173">
        <f t="shared" ref="U542" si="406">PRODUCT(O542:T542)</f>
        <v>1</v>
      </c>
      <c r="V542" s="172">
        <f t="shared" ref="V542" si="407">SUM(U542)</f>
        <v>1</v>
      </c>
      <c r="W542" s="175">
        <f t="shared" ref="W542" si="408">SUM(V542)</f>
        <v>1</v>
      </c>
      <c r="X542" s="182"/>
      <c r="Y542" s="242"/>
    </row>
    <row r="543" spans="1:26" s="2" customFormat="1">
      <c r="A543" s="168"/>
      <c r="B543" s="110" t="str">
        <f t="shared" si="395"/>
        <v/>
      </c>
      <c r="C543" s="111">
        <f t="shared" si="396"/>
        <v>4</v>
      </c>
      <c r="D543" s="112">
        <f t="shared" si="397"/>
        <v>1</v>
      </c>
      <c r="E543" s="112">
        <f t="shared" si="398"/>
        <v>11</v>
      </c>
      <c r="F543" s="112">
        <f t="shared" si="399"/>
        <v>3</v>
      </c>
      <c r="G543" s="111">
        <f t="shared" si="400"/>
        <v>1</v>
      </c>
      <c r="H543" s="111" t="str">
        <f t="shared" si="401"/>
        <v/>
      </c>
      <c r="I543" s="50"/>
      <c r="J543" s="111">
        <f t="shared" si="402"/>
        <v>0</v>
      </c>
      <c r="K543" s="113"/>
      <c r="L543" s="169" t="str">
        <f t="shared" si="387"/>
        <v/>
      </c>
      <c r="M543" s="306" t="s">
        <v>28</v>
      </c>
      <c r="N543" s="164"/>
      <c r="O543" s="170"/>
      <c r="P543" s="171"/>
      <c r="Q543" s="204"/>
      <c r="R543" s="204"/>
      <c r="S543" s="204"/>
      <c r="T543" s="172"/>
      <c r="U543" s="173"/>
      <c r="V543" s="172"/>
      <c r="W543" s="175"/>
      <c r="X543" s="182"/>
      <c r="Y543" s="231"/>
    </row>
    <row r="544" spans="1:26" s="2" customFormat="1" ht="101.25">
      <c r="A544" s="168">
        <v>3</v>
      </c>
      <c r="B544" s="110" t="str">
        <f t="shared" si="395"/>
        <v/>
      </c>
      <c r="C544" s="111">
        <f t="shared" si="396"/>
        <v>3</v>
      </c>
      <c r="D544" s="112">
        <f t="shared" si="397"/>
        <v>1</v>
      </c>
      <c r="E544" s="112">
        <f t="shared" si="398"/>
        <v>11</v>
      </c>
      <c r="F544" s="112">
        <f t="shared" si="399"/>
        <v>4</v>
      </c>
      <c r="G544" s="111" t="str">
        <f t="shared" si="400"/>
        <v/>
      </c>
      <c r="H544" s="111" t="str">
        <f t="shared" si="401"/>
        <v/>
      </c>
      <c r="I544" s="50"/>
      <c r="J544" s="111" t="str">
        <f t="shared" si="402"/>
        <v/>
      </c>
      <c r="K544" s="113"/>
      <c r="L544" s="169" t="str">
        <f t="shared" ref="L544" si="409">IF(A544=0,"",IF(AND(D544="",E544="",F544="",G544="",H544=""),"",CONCATENATE(TEXT(D544,0),IF(E544="","",CONCATENATE(".",TEXT(E544,0))),IF(F544="","",CONCATENATE(".",TEXT(F544,0))),IF(G544="","",CONCATENATE(".",TEXT(G544,0))),IF(H544="","",CONCATENATE(".",TEXT(H544,0))),IF(I544="","",CONCATENATE(".",TEXT(I544,0))))))</f>
        <v>1.11.4</v>
      </c>
      <c r="M544" s="315" t="s">
        <v>283</v>
      </c>
      <c r="N544" s="164"/>
      <c r="O544" s="170"/>
      <c r="P544" s="171"/>
      <c r="Q544" s="204"/>
      <c r="R544" s="204"/>
      <c r="S544" s="204"/>
      <c r="T544" s="172"/>
      <c r="U544" s="173"/>
      <c r="V544" s="172"/>
      <c r="W544" s="175"/>
      <c r="X544" s="182"/>
      <c r="Y544" s="242"/>
      <c r="Z544" s="2" t="s">
        <v>79</v>
      </c>
    </row>
    <row r="545" spans="1:26" s="2" customFormat="1" ht="22.5">
      <c r="A545" s="168">
        <v>4</v>
      </c>
      <c r="B545" s="110" t="str">
        <f t="shared" si="395"/>
        <v/>
      </c>
      <c r="C545" s="111">
        <f t="shared" si="396"/>
        <v>4</v>
      </c>
      <c r="D545" s="112">
        <f t="shared" si="397"/>
        <v>1</v>
      </c>
      <c r="E545" s="112">
        <f t="shared" si="398"/>
        <v>11</v>
      </c>
      <c r="F545" s="112">
        <f t="shared" si="399"/>
        <v>4</v>
      </c>
      <c r="G545" s="111">
        <f t="shared" si="400"/>
        <v>1</v>
      </c>
      <c r="H545" s="111" t="str">
        <f t="shared" si="401"/>
        <v/>
      </c>
      <c r="I545" s="50"/>
      <c r="J545" s="111" t="str">
        <f t="shared" si="402"/>
        <v/>
      </c>
      <c r="K545" s="113"/>
      <c r="L545" s="169" t="str">
        <f>IF(A545=0,"",IF(AND(D545="",E545="",F545="",G545="",H545=""),"",CONCATENATE(TEXT(D545,0),IF(E545="","",CONCATENATE(".",TEXT(E545,0))),IF(F545="","",CONCATENATE(".",TEXT(F545,0))),IF(G545="","",CONCATENATE(".",TEXT(G545,0))),IF(H545="","",CONCATENATE(".",TEXT(H545,0))),IF(I545="","",CONCATENATE(".",TEXT(I545,0))))))</f>
        <v>1.11.4.1</v>
      </c>
      <c r="M545" s="314" t="s">
        <v>284</v>
      </c>
      <c r="N545" s="164" t="s">
        <v>7</v>
      </c>
      <c r="O545" s="170">
        <v>1</v>
      </c>
      <c r="P545" s="171"/>
      <c r="Q545" s="205"/>
      <c r="R545" s="204"/>
      <c r="S545" s="204"/>
      <c r="T545" s="172"/>
      <c r="U545" s="173">
        <f t="shared" ref="U545:U546" si="410">PRODUCT(O545:T545)</f>
        <v>1</v>
      </c>
      <c r="V545" s="172">
        <f t="shared" ref="V545:W546" si="411">SUM(U545)</f>
        <v>1</v>
      </c>
      <c r="W545" s="175">
        <f t="shared" si="411"/>
        <v>1</v>
      </c>
      <c r="X545" s="182"/>
      <c r="Y545" s="242"/>
    </row>
    <row r="546" spans="1:26" s="2" customFormat="1" ht="22.5">
      <c r="A546" s="168">
        <v>4</v>
      </c>
      <c r="B546" s="110" t="str">
        <f t="shared" si="395"/>
        <v/>
      </c>
      <c r="C546" s="111">
        <f t="shared" si="396"/>
        <v>4</v>
      </c>
      <c r="D546" s="112">
        <f t="shared" si="397"/>
        <v>1</v>
      </c>
      <c r="E546" s="112">
        <f t="shared" si="398"/>
        <v>11</v>
      </c>
      <c r="F546" s="112">
        <f t="shared" si="399"/>
        <v>4</v>
      </c>
      <c r="G546" s="111">
        <f t="shared" si="400"/>
        <v>2</v>
      </c>
      <c r="H546" s="111" t="str">
        <f t="shared" si="401"/>
        <v/>
      </c>
      <c r="I546" s="50"/>
      <c r="J546" s="111" t="str">
        <f t="shared" si="402"/>
        <v/>
      </c>
      <c r="K546" s="113"/>
      <c r="L546" s="169" t="str">
        <f>IF(A546=0,"",IF(AND(D546="",E546="",F546="",G546="",H546=""),"",CONCATENATE(TEXT(D546,0),IF(E546="","",CONCATENATE(".",TEXT(E546,0))),IF(F546="","",CONCATENATE(".",TEXT(F546,0))),IF(G546="","",CONCATENATE(".",TEXT(G546,0))),IF(H546="","",CONCATENATE(".",TEXT(H546,0))),IF(I546="","",CONCATENATE(".",TEXT(I546,0))))))</f>
        <v>1.11.4.2</v>
      </c>
      <c r="M546" s="314" t="s">
        <v>285</v>
      </c>
      <c r="N546" s="164" t="s">
        <v>7</v>
      </c>
      <c r="O546" s="170">
        <v>1</v>
      </c>
      <c r="P546" s="171"/>
      <c r="Q546" s="205"/>
      <c r="R546" s="204"/>
      <c r="S546" s="204"/>
      <c r="T546" s="172"/>
      <c r="U546" s="173">
        <f t="shared" si="410"/>
        <v>1</v>
      </c>
      <c r="V546" s="172">
        <f t="shared" si="411"/>
        <v>1</v>
      </c>
      <c r="W546" s="175">
        <f t="shared" si="411"/>
        <v>1</v>
      </c>
      <c r="X546" s="182"/>
      <c r="Y546" s="242"/>
    </row>
    <row r="547" spans="1:26" s="2" customFormat="1">
      <c r="A547" s="168"/>
      <c r="B547" s="110" t="str">
        <f t="shared" si="395"/>
        <v/>
      </c>
      <c r="C547" s="111">
        <f t="shared" si="396"/>
        <v>4</v>
      </c>
      <c r="D547" s="112">
        <f t="shared" si="397"/>
        <v>1</v>
      </c>
      <c r="E547" s="112">
        <f t="shared" si="398"/>
        <v>11</v>
      </c>
      <c r="F547" s="112">
        <f t="shared" si="399"/>
        <v>4</v>
      </c>
      <c r="G547" s="111">
        <f t="shared" si="400"/>
        <v>2</v>
      </c>
      <c r="H547" s="111" t="str">
        <f t="shared" si="401"/>
        <v/>
      </c>
      <c r="I547" s="50"/>
      <c r="J547" s="111">
        <f t="shared" si="402"/>
        <v>0</v>
      </c>
      <c r="K547" s="113"/>
      <c r="L547" s="169" t="str">
        <f>IF(A547=0,"",IF(AND(D547="",E547="",F547="",G547="",H547=""),"",CONCATENATE(TEXT(D547,0),IF(E547="","",CONCATENATE(".",TEXT(E547,0))),IF(F547="","",CONCATENATE(".",TEXT(F547,0))),IF(G547="","",CONCATENATE(".",TEXT(G547,0))),IF(H547="","",CONCATENATE(".",TEXT(H547,0))),IF(I547="","",CONCATENATE(".",TEXT(I547,0))))))</f>
        <v/>
      </c>
      <c r="M547" s="306" t="s">
        <v>28</v>
      </c>
      <c r="N547" s="164"/>
      <c r="O547" s="170"/>
      <c r="P547" s="171"/>
      <c r="Q547" s="204"/>
      <c r="R547" s="204"/>
      <c r="S547" s="204"/>
      <c r="T547" s="172"/>
      <c r="U547" s="173"/>
      <c r="V547" s="172"/>
      <c r="W547" s="175"/>
      <c r="X547" s="182"/>
      <c r="Y547" s="231"/>
    </row>
    <row r="548" spans="1:26" s="2" customFormat="1" ht="135">
      <c r="A548" s="168">
        <v>3</v>
      </c>
      <c r="B548" s="110" t="str">
        <f t="shared" si="395"/>
        <v/>
      </c>
      <c r="C548" s="111">
        <f t="shared" si="396"/>
        <v>3</v>
      </c>
      <c r="D548" s="112">
        <f t="shared" si="397"/>
        <v>1</v>
      </c>
      <c r="E548" s="112">
        <f t="shared" si="398"/>
        <v>11</v>
      </c>
      <c r="F548" s="112">
        <f t="shared" si="399"/>
        <v>5</v>
      </c>
      <c r="G548" s="111" t="str">
        <f t="shared" si="400"/>
        <v/>
      </c>
      <c r="H548" s="111" t="str">
        <f t="shared" si="401"/>
        <v/>
      </c>
      <c r="I548" s="50"/>
      <c r="J548" s="111" t="str">
        <f t="shared" si="402"/>
        <v/>
      </c>
      <c r="K548" s="113"/>
      <c r="L548" s="169" t="str">
        <f t="shared" ref="L548:L559" si="412">IF(A548=0,"",IF(AND(D548="",E548="",F548="",G548="",H548=""),"",CONCATENATE(TEXT(D548,0),IF(E548="","",CONCATENATE(".",TEXT(E548,0))),IF(F548="","",CONCATENATE(".",TEXT(F548,0))),IF(G548="","",CONCATENATE(".",TEXT(G548,0))),IF(H548="","",CONCATENATE(".",TEXT(H548,0))),IF(I548="","",CONCATENATE(".",TEXT(I548,0))))))</f>
        <v>1.11.5</v>
      </c>
      <c r="M548" s="310" t="s">
        <v>286</v>
      </c>
      <c r="N548" s="164"/>
      <c r="O548" s="170"/>
      <c r="P548" s="171"/>
      <c r="Q548" s="204"/>
      <c r="R548" s="204"/>
      <c r="S548" s="204"/>
      <c r="T548" s="172"/>
      <c r="U548" s="173"/>
      <c r="V548" s="172"/>
      <c r="W548" s="215"/>
      <c r="Y548" s="243"/>
    </row>
    <row r="549" spans="1:26" s="2" customFormat="1" ht="22.5">
      <c r="A549" s="168">
        <v>4</v>
      </c>
      <c r="B549" s="110" t="str">
        <f t="shared" si="395"/>
        <v/>
      </c>
      <c r="C549" s="111">
        <f t="shared" si="396"/>
        <v>4</v>
      </c>
      <c r="D549" s="112">
        <f t="shared" si="397"/>
        <v>1</v>
      </c>
      <c r="E549" s="112">
        <f t="shared" si="398"/>
        <v>11</v>
      </c>
      <c r="F549" s="112">
        <f t="shared" si="399"/>
        <v>5</v>
      </c>
      <c r="G549" s="111">
        <f t="shared" si="400"/>
        <v>1</v>
      </c>
      <c r="H549" s="111" t="str">
        <f t="shared" si="401"/>
        <v/>
      </c>
      <c r="I549" s="50"/>
      <c r="J549" s="111" t="str">
        <f t="shared" si="402"/>
        <v/>
      </c>
      <c r="K549" s="113"/>
      <c r="L549" s="169" t="str">
        <f t="shared" si="412"/>
        <v>1.11.5.1</v>
      </c>
      <c r="M549" s="314" t="s">
        <v>287</v>
      </c>
      <c r="N549" s="164" t="s">
        <v>7</v>
      </c>
      <c r="O549" s="170">
        <v>1</v>
      </c>
      <c r="P549" s="171"/>
      <c r="Q549" s="204"/>
      <c r="R549" s="204"/>
      <c r="S549" s="204"/>
      <c r="T549" s="172"/>
      <c r="U549" s="173">
        <f t="shared" ref="U549" si="413">PRODUCT(O549:T549)</f>
        <v>1</v>
      </c>
      <c r="V549" s="172">
        <f t="shared" ref="V549:W549" si="414">SUM(U549)</f>
        <v>1</v>
      </c>
      <c r="W549" s="172">
        <f t="shared" si="414"/>
        <v>1</v>
      </c>
      <c r="Y549" s="243"/>
    </row>
    <row r="550" spans="1:26" s="2" customFormat="1">
      <c r="A550" s="168"/>
      <c r="B550" s="110" t="str">
        <f t="shared" si="395"/>
        <v/>
      </c>
      <c r="C550" s="111">
        <f t="shared" si="396"/>
        <v>4</v>
      </c>
      <c r="D550" s="112">
        <f t="shared" si="397"/>
        <v>1</v>
      </c>
      <c r="E550" s="112">
        <f t="shared" si="398"/>
        <v>11</v>
      </c>
      <c r="F550" s="112">
        <f t="shared" si="399"/>
        <v>5</v>
      </c>
      <c r="G550" s="111">
        <f t="shared" si="400"/>
        <v>1</v>
      </c>
      <c r="H550" s="111" t="str">
        <f t="shared" si="401"/>
        <v/>
      </c>
      <c r="I550" s="50"/>
      <c r="J550" s="111">
        <f t="shared" si="402"/>
        <v>0</v>
      </c>
      <c r="K550" s="113"/>
      <c r="L550" s="169" t="str">
        <f t="shared" si="412"/>
        <v/>
      </c>
      <c r="M550" s="307" t="s">
        <v>28</v>
      </c>
      <c r="N550" s="164"/>
      <c r="O550" s="170"/>
      <c r="P550" s="171"/>
      <c r="Q550" s="204"/>
      <c r="R550" s="204"/>
      <c r="S550" s="204"/>
      <c r="T550" s="172"/>
      <c r="U550" s="173"/>
      <c r="V550" s="172"/>
      <c r="W550" s="175"/>
      <c r="X550" s="182"/>
      <c r="Y550" s="231"/>
    </row>
    <row r="551" spans="1:26" s="2" customFormat="1" ht="123.75">
      <c r="A551" s="168">
        <v>3</v>
      </c>
      <c r="B551" s="110" t="str">
        <f t="shared" si="395"/>
        <v/>
      </c>
      <c r="C551" s="111">
        <f t="shared" si="396"/>
        <v>3</v>
      </c>
      <c r="D551" s="112">
        <f t="shared" si="397"/>
        <v>1</v>
      </c>
      <c r="E551" s="112">
        <f t="shared" si="398"/>
        <v>11</v>
      </c>
      <c r="F551" s="112">
        <f t="shared" si="399"/>
        <v>6</v>
      </c>
      <c r="G551" s="111" t="str">
        <f t="shared" si="400"/>
        <v/>
      </c>
      <c r="H551" s="111" t="str">
        <f t="shared" si="401"/>
        <v/>
      </c>
      <c r="I551" s="50"/>
      <c r="J551" s="111" t="str">
        <f t="shared" si="402"/>
        <v/>
      </c>
      <c r="K551" s="113"/>
      <c r="L551" s="169" t="str">
        <f t="shared" si="412"/>
        <v>1.11.6</v>
      </c>
      <c r="M551" s="310" t="s">
        <v>288</v>
      </c>
      <c r="N551" s="164"/>
      <c r="O551" s="170"/>
      <c r="P551" s="171"/>
      <c r="Q551" s="204"/>
      <c r="R551" s="204"/>
      <c r="S551" s="204"/>
      <c r="T551" s="172"/>
      <c r="U551" s="173"/>
      <c r="V551" s="172"/>
      <c r="W551" s="215"/>
      <c r="Y551" s="243"/>
    </row>
    <row r="552" spans="1:26" s="2" customFormat="1" ht="22.5">
      <c r="A552" s="168">
        <v>4</v>
      </c>
      <c r="B552" s="110" t="str">
        <f t="shared" si="395"/>
        <v/>
      </c>
      <c r="C552" s="111">
        <f t="shared" si="396"/>
        <v>4</v>
      </c>
      <c r="D552" s="112">
        <f t="shared" si="397"/>
        <v>1</v>
      </c>
      <c r="E552" s="112">
        <f t="shared" si="398"/>
        <v>11</v>
      </c>
      <c r="F552" s="112">
        <f t="shared" si="399"/>
        <v>6</v>
      </c>
      <c r="G552" s="111">
        <f t="shared" si="400"/>
        <v>1</v>
      </c>
      <c r="H552" s="111" t="str">
        <f t="shared" si="401"/>
        <v/>
      </c>
      <c r="I552" s="50"/>
      <c r="J552" s="111" t="str">
        <f t="shared" si="402"/>
        <v/>
      </c>
      <c r="K552" s="113"/>
      <c r="L552" s="169" t="str">
        <f t="shared" si="412"/>
        <v>1.11.6.1</v>
      </c>
      <c r="M552" s="314" t="s">
        <v>289</v>
      </c>
      <c r="N552" s="164" t="s">
        <v>7</v>
      </c>
      <c r="O552" s="170">
        <v>1</v>
      </c>
      <c r="P552" s="171"/>
      <c r="Q552" s="204"/>
      <c r="R552" s="204"/>
      <c r="S552" s="204"/>
      <c r="T552" s="172"/>
      <c r="U552" s="173">
        <f t="shared" ref="U552" si="415">PRODUCT(O552:T552)</f>
        <v>1</v>
      </c>
      <c r="V552" s="172">
        <f t="shared" ref="V552:W552" si="416">SUM(U552)</f>
        <v>1</v>
      </c>
      <c r="W552" s="172">
        <f t="shared" si="416"/>
        <v>1</v>
      </c>
      <c r="Y552" s="243"/>
    </row>
    <row r="553" spans="1:26" s="2" customFormat="1">
      <c r="A553" s="168"/>
      <c r="B553" s="110" t="str">
        <f t="shared" si="395"/>
        <v/>
      </c>
      <c r="C553" s="111">
        <f t="shared" si="396"/>
        <v>4</v>
      </c>
      <c r="D553" s="112">
        <f t="shared" si="397"/>
        <v>1</v>
      </c>
      <c r="E553" s="112">
        <f t="shared" si="398"/>
        <v>11</v>
      </c>
      <c r="F553" s="112">
        <f t="shared" si="399"/>
        <v>6</v>
      </c>
      <c r="G553" s="111">
        <f t="shared" si="400"/>
        <v>1</v>
      </c>
      <c r="H553" s="111" t="str">
        <f t="shared" si="401"/>
        <v/>
      </c>
      <c r="I553" s="50"/>
      <c r="J553" s="111">
        <f t="shared" si="402"/>
        <v>0</v>
      </c>
      <c r="K553" s="113"/>
      <c r="L553" s="169" t="str">
        <f t="shared" si="412"/>
        <v/>
      </c>
      <c r="M553" s="307" t="s">
        <v>28</v>
      </c>
      <c r="N553" s="164"/>
      <c r="O553" s="170"/>
      <c r="P553" s="171"/>
      <c r="Q553" s="204"/>
      <c r="R553" s="204"/>
      <c r="S553" s="204"/>
      <c r="T553" s="172"/>
      <c r="U553" s="173"/>
      <c r="V553" s="172"/>
      <c r="W553" s="175"/>
      <c r="X553" s="182"/>
      <c r="Y553" s="231"/>
      <c r="Z553" s="240"/>
    </row>
    <row r="554" spans="1:26" s="2" customFormat="1" ht="101.25">
      <c r="A554" s="168">
        <v>3</v>
      </c>
      <c r="B554" s="110" t="str">
        <f t="shared" si="395"/>
        <v/>
      </c>
      <c r="C554" s="111">
        <f t="shared" si="396"/>
        <v>3</v>
      </c>
      <c r="D554" s="112">
        <f t="shared" si="397"/>
        <v>1</v>
      </c>
      <c r="E554" s="112">
        <f t="shared" si="398"/>
        <v>11</v>
      </c>
      <c r="F554" s="112">
        <f t="shared" si="399"/>
        <v>7</v>
      </c>
      <c r="G554" s="111" t="str">
        <f t="shared" si="400"/>
        <v/>
      </c>
      <c r="H554" s="111" t="str">
        <f t="shared" si="401"/>
        <v/>
      </c>
      <c r="I554" s="50"/>
      <c r="J554" s="111" t="str">
        <f t="shared" si="402"/>
        <v/>
      </c>
      <c r="K554" s="113"/>
      <c r="L554" s="169" t="str">
        <f t="shared" si="412"/>
        <v>1.11.7</v>
      </c>
      <c r="M554" s="310" t="s">
        <v>290</v>
      </c>
      <c r="N554" s="164"/>
      <c r="O554" s="170"/>
      <c r="P554" s="171"/>
      <c r="Q554" s="204"/>
      <c r="R554" s="204"/>
      <c r="S554" s="204"/>
      <c r="T554" s="172"/>
      <c r="U554" s="173"/>
      <c r="V554" s="172"/>
      <c r="W554" s="175"/>
      <c r="X554" s="182"/>
      <c r="Y554" s="244"/>
      <c r="Z554" s="2" t="s">
        <v>25</v>
      </c>
    </row>
    <row r="555" spans="1:26" s="2" customFormat="1" ht="22.5">
      <c r="A555" s="168">
        <v>4</v>
      </c>
      <c r="B555" s="110" t="str">
        <f t="shared" si="395"/>
        <v/>
      </c>
      <c r="C555" s="111">
        <f t="shared" si="396"/>
        <v>4</v>
      </c>
      <c r="D555" s="112">
        <f t="shared" si="397"/>
        <v>1</v>
      </c>
      <c r="E555" s="112">
        <f t="shared" si="398"/>
        <v>11</v>
      </c>
      <c r="F555" s="112">
        <f t="shared" si="399"/>
        <v>7</v>
      </c>
      <c r="G555" s="111">
        <f t="shared" si="400"/>
        <v>1</v>
      </c>
      <c r="H555" s="111" t="str">
        <f t="shared" si="401"/>
        <v/>
      </c>
      <c r="I555" s="50"/>
      <c r="J555" s="111" t="str">
        <f t="shared" si="402"/>
        <v/>
      </c>
      <c r="K555" s="113"/>
      <c r="L555" s="169" t="str">
        <f t="shared" si="412"/>
        <v>1.11.7.1</v>
      </c>
      <c r="M555" s="314" t="s">
        <v>291</v>
      </c>
      <c r="N555" s="164" t="s">
        <v>7</v>
      </c>
      <c r="O555" s="170">
        <v>1</v>
      </c>
      <c r="P555" s="171"/>
      <c r="Q555" s="204"/>
      <c r="R555" s="204"/>
      <c r="S555" s="204"/>
      <c r="T555" s="172"/>
      <c r="U555" s="173">
        <f t="shared" ref="U555" si="417">PRODUCT(O555:T555)</f>
        <v>1</v>
      </c>
      <c r="V555" s="172">
        <f t="shared" ref="V555:W555" si="418">SUM(U555)</f>
        <v>1</v>
      </c>
      <c r="W555" s="172">
        <f t="shared" si="418"/>
        <v>1</v>
      </c>
      <c r="X555" s="182"/>
      <c r="Y555" s="244"/>
    </row>
    <row r="556" spans="1:26" s="2" customFormat="1" ht="15">
      <c r="A556" s="168"/>
      <c r="B556" s="110" t="str">
        <f t="shared" si="395"/>
        <v/>
      </c>
      <c r="C556" s="111">
        <f t="shared" si="396"/>
        <v>4</v>
      </c>
      <c r="D556" s="112">
        <f t="shared" si="397"/>
        <v>1</v>
      </c>
      <c r="E556" s="112">
        <f t="shared" si="398"/>
        <v>11</v>
      </c>
      <c r="F556" s="112">
        <f t="shared" si="399"/>
        <v>7</v>
      </c>
      <c r="G556" s="111">
        <f t="shared" si="400"/>
        <v>1</v>
      </c>
      <c r="H556" s="111" t="str">
        <f t="shared" si="401"/>
        <v/>
      </c>
      <c r="I556" s="50"/>
      <c r="J556" s="111">
        <f t="shared" si="402"/>
        <v>0</v>
      </c>
      <c r="K556" s="113"/>
      <c r="L556" s="169" t="str">
        <f t="shared" si="412"/>
        <v/>
      </c>
      <c r="M556" s="306" t="s">
        <v>28</v>
      </c>
      <c r="N556" s="164"/>
      <c r="O556" s="170"/>
      <c r="P556" s="171"/>
      <c r="Q556" s="204"/>
      <c r="R556" s="204"/>
      <c r="S556" s="204"/>
      <c r="T556" s="172"/>
      <c r="U556" s="173"/>
      <c r="V556" s="172"/>
      <c r="W556" s="215"/>
      <c r="X556" s="182"/>
      <c r="Y556" s="244"/>
    </row>
    <row r="557" spans="1:26" s="2" customFormat="1" ht="123.75">
      <c r="A557" s="168">
        <v>3</v>
      </c>
      <c r="B557" s="110" t="str">
        <f t="shared" si="395"/>
        <v/>
      </c>
      <c r="C557" s="111">
        <f t="shared" si="396"/>
        <v>3</v>
      </c>
      <c r="D557" s="112">
        <f t="shared" si="397"/>
        <v>1</v>
      </c>
      <c r="E557" s="112">
        <f t="shared" si="398"/>
        <v>11</v>
      </c>
      <c r="F557" s="112">
        <f t="shared" si="399"/>
        <v>8</v>
      </c>
      <c r="G557" s="111" t="str">
        <f t="shared" si="400"/>
        <v/>
      </c>
      <c r="H557" s="111" t="str">
        <f t="shared" si="401"/>
        <v/>
      </c>
      <c r="I557" s="50"/>
      <c r="J557" s="111" t="str">
        <f t="shared" si="402"/>
        <v/>
      </c>
      <c r="K557" s="113"/>
      <c r="L557" s="169" t="str">
        <f t="shared" si="412"/>
        <v>1.11.8</v>
      </c>
      <c r="M557" s="310" t="s">
        <v>292</v>
      </c>
      <c r="N557" s="164"/>
      <c r="O557" s="170"/>
      <c r="P557" s="171"/>
      <c r="Q557" s="204"/>
      <c r="R557" s="204"/>
      <c r="S557" s="204"/>
      <c r="T557" s="172"/>
      <c r="U557" s="173"/>
      <c r="V557" s="172"/>
      <c r="W557" s="215"/>
      <c r="Y557" s="243"/>
    </row>
    <row r="558" spans="1:26" s="2" customFormat="1" ht="22.5">
      <c r="A558" s="168">
        <v>4</v>
      </c>
      <c r="B558" s="110" t="str">
        <f t="shared" si="395"/>
        <v/>
      </c>
      <c r="C558" s="111">
        <f t="shared" si="396"/>
        <v>4</v>
      </c>
      <c r="D558" s="112">
        <f t="shared" si="397"/>
        <v>1</v>
      </c>
      <c r="E558" s="112">
        <f t="shared" si="398"/>
        <v>11</v>
      </c>
      <c r="F558" s="112">
        <f t="shared" si="399"/>
        <v>8</v>
      </c>
      <c r="G558" s="111">
        <f t="shared" si="400"/>
        <v>1</v>
      </c>
      <c r="H558" s="111" t="str">
        <f t="shared" si="401"/>
        <v/>
      </c>
      <c r="I558" s="50"/>
      <c r="J558" s="111" t="str">
        <f t="shared" si="402"/>
        <v/>
      </c>
      <c r="K558" s="113"/>
      <c r="L558" s="169" t="str">
        <f t="shared" si="412"/>
        <v>1.11.8.1</v>
      </c>
      <c r="M558" s="314" t="s">
        <v>293</v>
      </c>
      <c r="N558" s="164" t="s">
        <v>7</v>
      </c>
      <c r="O558" s="170">
        <v>1</v>
      </c>
      <c r="P558" s="171"/>
      <c r="Q558" s="204"/>
      <c r="R558" s="204"/>
      <c r="S558" s="204"/>
      <c r="T558" s="172"/>
      <c r="U558" s="173">
        <f t="shared" ref="U558:U559" si="419">PRODUCT(O558:T558)</f>
        <v>1</v>
      </c>
      <c r="V558" s="172">
        <f t="shared" ref="V558:V559" si="420">SUM(U558)</f>
        <v>1</v>
      </c>
      <c r="W558" s="172">
        <f t="shared" ref="W558:W559" si="421">SUM(V558)</f>
        <v>1</v>
      </c>
      <c r="Y558" s="243"/>
    </row>
    <row r="559" spans="1:26" s="2" customFormat="1" ht="22.5">
      <c r="A559" s="168">
        <v>4</v>
      </c>
      <c r="B559" s="110" t="str">
        <f t="shared" si="395"/>
        <v/>
      </c>
      <c r="C559" s="111">
        <f t="shared" si="396"/>
        <v>4</v>
      </c>
      <c r="D559" s="112">
        <f t="shared" si="397"/>
        <v>1</v>
      </c>
      <c r="E559" s="112">
        <f t="shared" si="398"/>
        <v>11</v>
      </c>
      <c r="F559" s="112">
        <f t="shared" si="399"/>
        <v>8</v>
      </c>
      <c r="G559" s="111">
        <f t="shared" si="400"/>
        <v>2</v>
      </c>
      <c r="H559" s="111" t="str">
        <f t="shared" si="401"/>
        <v/>
      </c>
      <c r="I559" s="50"/>
      <c r="J559" s="111" t="str">
        <f t="shared" si="402"/>
        <v/>
      </c>
      <c r="K559" s="113"/>
      <c r="L559" s="169" t="str">
        <f t="shared" si="412"/>
        <v>1.11.8.2</v>
      </c>
      <c r="M559" s="314" t="s">
        <v>294</v>
      </c>
      <c r="N559" s="164" t="s">
        <v>7</v>
      </c>
      <c r="O559" s="170">
        <v>1</v>
      </c>
      <c r="P559" s="171"/>
      <c r="Q559" s="204"/>
      <c r="R559" s="204"/>
      <c r="S559" s="204"/>
      <c r="T559" s="172"/>
      <c r="U559" s="173">
        <f t="shared" si="419"/>
        <v>1</v>
      </c>
      <c r="V559" s="172">
        <f t="shared" si="420"/>
        <v>1</v>
      </c>
      <c r="W559" s="172">
        <f t="shared" si="421"/>
        <v>1</v>
      </c>
      <c r="Y559" s="243"/>
    </row>
    <row r="560" spans="1:26" s="2" customFormat="1">
      <c r="A560" s="168"/>
      <c r="B560" s="110" t="str">
        <f t="shared" si="395"/>
        <v/>
      </c>
      <c r="C560" s="111">
        <f t="shared" si="396"/>
        <v>4</v>
      </c>
      <c r="D560" s="112">
        <f t="shared" si="397"/>
        <v>1</v>
      </c>
      <c r="E560" s="112">
        <f t="shared" si="398"/>
        <v>11</v>
      </c>
      <c r="F560" s="112">
        <f t="shared" si="399"/>
        <v>8</v>
      </c>
      <c r="G560" s="111">
        <f t="shared" si="400"/>
        <v>2</v>
      </c>
      <c r="H560" s="111" t="str">
        <f t="shared" si="401"/>
        <v/>
      </c>
      <c r="I560" s="50"/>
      <c r="J560" s="111">
        <f t="shared" si="402"/>
        <v>0</v>
      </c>
      <c r="K560" s="113"/>
      <c r="L560" s="169" t="s">
        <v>30</v>
      </c>
      <c r="M560" s="307" t="s">
        <v>28</v>
      </c>
      <c r="N560" s="164"/>
      <c r="O560" s="170"/>
      <c r="P560" s="171"/>
      <c r="Q560" s="204"/>
      <c r="R560" s="204"/>
      <c r="S560" s="204"/>
      <c r="T560" s="172"/>
      <c r="U560" s="173"/>
      <c r="V560" s="172"/>
      <c r="W560" s="175"/>
      <c r="X560" s="182"/>
      <c r="Y560" s="231"/>
    </row>
    <row r="561" spans="1:26" s="2" customFormat="1" ht="78.75">
      <c r="A561" s="168">
        <v>3</v>
      </c>
      <c r="B561" s="110" t="str">
        <f t="shared" si="395"/>
        <v/>
      </c>
      <c r="C561" s="111">
        <f t="shared" si="396"/>
        <v>3</v>
      </c>
      <c r="D561" s="112">
        <f t="shared" si="397"/>
        <v>1</v>
      </c>
      <c r="E561" s="112">
        <f t="shared" si="398"/>
        <v>11</v>
      </c>
      <c r="F561" s="112">
        <f t="shared" si="399"/>
        <v>9</v>
      </c>
      <c r="G561" s="111" t="str">
        <f t="shared" si="400"/>
        <v/>
      </c>
      <c r="H561" s="111" t="str">
        <f t="shared" si="401"/>
        <v/>
      </c>
      <c r="I561" s="50"/>
      <c r="J561" s="111" t="str">
        <f t="shared" si="402"/>
        <v/>
      </c>
      <c r="K561" s="113"/>
      <c r="L561" s="169" t="str">
        <f t="shared" ref="L561:L626" si="422">IF(A561=0,"",IF(AND(D561="",E561="",F561="",G561="",H561=""),"",CONCATENATE(TEXT(D561,0),IF(E561="","",CONCATENATE(".",TEXT(E561,0))),IF(F561="","",CONCATENATE(".",TEXT(F561,0))),IF(G561="","",CONCATENATE(".",TEXT(G561,0))),IF(H561="","",CONCATENATE(".",TEXT(H561,0))),IF(I561="","",CONCATENATE(".",TEXT(I561,0))))))</f>
        <v>1.11.9</v>
      </c>
      <c r="M561" s="310" t="s">
        <v>295</v>
      </c>
      <c r="N561" s="164"/>
      <c r="O561" s="170"/>
      <c r="P561" s="171"/>
      <c r="Q561" s="204"/>
      <c r="R561" s="204"/>
      <c r="S561" s="204"/>
      <c r="T561" s="172"/>
      <c r="U561" s="173"/>
      <c r="V561" s="172"/>
      <c r="W561" s="175"/>
      <c r="X561" s="182"/>
      <c r="Y561" s="244"/>
      <c r="Z561" s="2" t="s">
        <v>80</v>
      </c>
    </row>
    <row r="562" spans="1:26" s="2" customFormat="1" ht="22.5">
      <c r="A562" s="168">
        <v>4</v>
      </c>
      <c r="B562" s="110" t="str">
        <f t="shared" si="395"/>
        <v/>
      </c>
      <c r="C562" s="111">
        <f t="shared" si="396"/>
        <v>4</v>
      </c>
      <c r="D562" s="112">
        <f t="shared" si="397"/>
        <v>1</v>
      </c>
      <c r="E562" s="112">
        <f t="shared" si="398"/>
        <v>11</v>
      </c>
      <c r="F562" s="112">
        <f t="shared" si="399"/>
        <v>9</v>
      </c>
      <c r="G562" s="111">
        <f t="shared" si="400"/>
        <v>1</v>
      </c>
      <c r="H562" s="111" t="str">
        <f t="shared" si="401"/>
        <v/>
      </c>
      <c r="I562" s="50"/>
      <c r="J562" s="111" t="str">
        <f t="shared" si="402"/>
        <v/>
      </c>
      <c r="K562" s="113"/>
      <c r="L562" s="169" t="str">
        <f t="shared" si="422"/>
        <v>1.11.9.1</v>
      </c>
      <c r="M562" s="314" t="s">
        <v>296</v>
      </c>
      <c r="N562" s="164" t="s">
        <v>7</v>
      </c>
      <c r="O562" s="170">
        <v>1</v>
      </c>
      <c r="P562" s="171"/>
      <c r="Q562" s="204"/>
      <c r="R562" s="204"/>
      <c r="S562" s="204"/>
      <c r="T562" s="172"/>
      <c r="U562" s="173">
        <f t="shared" ref="U562" si="423">PRODUCT(O562:T562)</f>
        <v>1</v>
      </c>
      <c r="V562" s="172">
        <f t="shared" ref="V562:W562" si="424">SUM(U562)</f>
        <v>1</v>
      </c>
      <c r="W562" s="172">
        <f t="shared" si="424"/>
        <v>1</v>
      </c>
      <c r="X562" s="182"/>
      <c r="Y562" s="244"/>
    </row>
    <row r="563" spans="1:26" s="2" customFormat="1" ht="15">
      <c r="A563" s="168"/>
      <c r="B563" s="110" t="str">
        <f t="shared" si="395"/>
        <v/>
      </c>
      <c r="C563" s="111">
        <f t="shared" si="396"/>
        <v>4</v>
      </c>
      <c r="D563" s="112">
        <f t="shared" si="397"/>
        <v>1</v>
      </c>
      <c r="E563" s="112">
        <f t="shared" si="398"/>
        <v>11</v>
      </c>
      <c r="F563" s="112">
        <f t="shared" si="399"/>
        <v>9</v>
      </c>
      <c r="G563" s="111">
        <f t="shared" si="400"/>
        <v>1</v>
      </c>
      <c r="H563" s="111" t="str">
        <f t="shared" si="401"/>
        <v/>
      </c>
      <c r="I563" s="50"/>
      <c r="J563" s="111">
        <f t="shared" si="402"/>
        <v>0</v>
      </c>
      <c r="K563" s="113"/>
      <c r="L563" s="169" t="str">
        <f t="shared" si="422"/>
        <v/>
      </c>
      <c r="M563" s="306" t="s">
        <v>28</v>
      </c>
      <c r="N563" s="164"/>
      <c r="O563" s="170"/>
      <c r="P563" s="171"/>
      <c r="Q563" s="204"/>
      <c r="R563" s="204"/>
      <c r="S563" s="204"/>
      <c r="T563" s="172"/>
      <c r="U563" s="173"/>
      <c r="V563" s="172"/>
      <c r="W563" s="215"/>
      <c r="X563" s="182"/>
      <c r="Y563" s="244"/>
    </row>
    <row r="564" spans="1:26" s="2" customFormat="1" ht="123.75">
      <c r="A564" s="168">
        <v>3</v>
      </c>
      <c r="B564" s="110" t="str">
        <f t="shared" si="395"/>
        <v/>
      </c>
      <c r="C564" s="111">
        <f t="shared" si="396"/>
        <v>3</v>
      </c>
      <c r="D564" s="112">
        <f t="shared" si="397"/>
        <v>1</v>
      </c>
      <c r="E564" s="112">
        <f t="shared" si="398"/>
        <v>11</v>
      </c>
      <c r="F564" s="112">
        <f t="shared" si="399"/>
        <v>10</v>
      </c>
      <c r="G564" s="111" t="str">
        <f t="shared" si="400"/>
        <v/>
      </c>
      <c r="H564" s="111" t="str">
        <f t="shared" si="401"/>
        <v/>
      </c>
      <c r="I564" s="50"/>
      <c r="J564" s="111" t="str">
        <f t="shared" si="402"/>
        <v/>
      </c>
      <c r="K564" s="113"/>
      <c r="L564" s="169" t="str">
        <f t="shared" si="422"/>
        <v>1.11.10</v>
      </c>
      <c r="M564" s="315" t="s">
        <v>297</v>
      </c>
      <c r="N564" s="164"/>
      <c r="O564" s="170"/>
      <c r="P564" s="171"/>
      <c r="Q564" s="204"/>
      <c r="R564" s="204"/>
      <c r="S564" s="204"/>
      <c r="T564" s="172"/>
      <c r="U564" s="173"/>
      <c r="V564" s="172"/>
      <c r="W564" s="175"/>
      <c r="X564" s="182"/>
      <c r="Y564" s="231"/>
      <c r="Z564" s="2" t="s">
        <v>81</v>
      </c>
    </row>
    <row r="565" spans="1:26" s="2" customFormat="1" ht="22.5">
      <c r="A565" s="168">
        <v>4</v>
      </c>
      <c r="B565" s="110" t="str">
        <f t="shared" si="395"/>
        <v/>
      </c>
      <c r="C565" s="111">
        <f t="shared" si="396"/>
        <v>4</v>
      </c>
      <c r="D565" s="112">
        <f t="shared" si="397"/>
        <v>1</v>
      </c>
      <c r="E565" s="112">
        <f t="shared" si="398"/>
        <v>11</v>
      </c>
      <c r="F565" s="112">
        <f t="shared" si="399"/>
        <v>10</v>
      </c>
      <c r="G565" s="111">
        <f t="shared" si="400"/>
        <v>1</v>
      </c>
      <c r="H565" s="111" t="str">
        <f t="shared" si="401"/>
        <v/>
      </c>
      <c r="I565" s="50"/>
      <c r="J565" s="111" t="str">
        <f t="shared" si="402"/>
        <v/>
      </c>
      <c r="K565" s="113"/>
      <c r="L565" s="169" t="str">
        <f t="shared" si="422"/>
        <v>1.11.10.1</v>
      </c>
      <c r="M565" s="314" t="s">
        <v>298</v>
      </c>
      <c r="N565" s="164" t="s">
        <v>7</v>
      </c>
      <c r="O565" s="170">
        <v>1</v>
      </c>
      <c r="P565" s="171"/>
      <c r="Q565" s="205"/>
      <c r="R565" s="204"/>
      <c r="S565" s="204"/>
      <c r="T565" s="172"/>
      <c r="U565" s="173">
        <f t="shared" ref="U565" si="425">PRODUCT(O565:T565)</f>
        <v>1</v>
      </c>
      <c r="V565" s="172">
        <f t="shared" ref="V565:W565" si="426">SUM(U565)</f>
        <v>1</v>
      </c>
      <c r="W565" s="175">
        <f t="shared" si="426"/>
        <v>1</v>
      </c>
      <c r="X565" s="182"/>
      <c r="Y565" s="231"/>
    </row>
    <row r="566" spans="1:26" s="2" customFormat="1" ht="15">
      <c r="A566" s="168"/>
      <c r="B566" s="110" t="str">
        <f t="shared" si="395"/>
        <v/>
      </c>
      <c r="C566" s="111">
        <f t="shared" si="396"/>
        <v>4</v>
      </c>
      <c r="D566" s="112">
        <f t="shared" si="397"/>
        <v>1</v>
      </c>
      <c r="E566" s="112">
        <f t="shared" si="398"/>
        <v>11</v>
      </c>
      <c r="F566" s="112">
        <f t="shared" si="399"/>
        <v>10</v>
      </c>
      <c r="G566" s="111">
        <f t="shared" si="400"/>
        <v>1</v>
      </c>
      <c r="H566" s="111" t="str">
        <f t="shared" si="401"/>
        <v/>
      </c>
      <c r="I566" s="50"/>
      <c r="J566" s="111">
        <f t="shared" si="402"/>
        <v>0</v>
      </c>
      <c r="K566" s="113"/>
      <c r="L566" s="169" t="str">
        <f t="shared" si="422"/>
        <v/>
      </c>
      <c r="M566" s="306" t="s">
        <v>28</v>
      </c>
      <c r="N566" s="164"/>
      <c r="O566" s="170"/>
      <c r="P566" s="171"/>
      <c r="Q566" s="204"/>
      <c r="R566" s="204"/>
      <c r="S566" s="204"/>
      <c r="T566" s="172"/>
      <c r="U566" s="173"/>
      <c r="V566" s="172"/>
      <c r="W566" s="215"/>
      <c r="X566" s="182"/>
      <c r="Y566" s="244"/>
    </row>
    <row r="567" spans="1:26" s="2" customFormat="1" ht="135">
      <c r="A567" s="168">
        <v>3</v>
      </c>
      <c r="B567" s="110" t="str">
        <f t="shared" si="395"/>
        <v/>
      </c>
      <c r="C567" s="111">
        <f t="shared" si="396"/>
        <v>3</v>
      </c>
      <c r="D567" s="112">
        <f t="shared" si="397"/>
        <v>1</v>
      </c>
      <c r="E567" s="112">
        <f t="shared" si="398"/>
        <v>11</v>
      </c>
      <c r="F567" s="112">
        <f t="shared" si="399"/>
        <v>11</v>
      </c>
      <c r="G567" s="111" t="str">
        <f t="shared" si="400"/>
        <v/>
      </c>
      <c r="H567" s="111" t="str">
        <f t="shared" si="401"/>
        <v/>
      </c>
      <c r="I567" s="50"/>
      <c r="J567" s="111" t="str">
        <f t="shared" si="402"/>
        <v/>
      </c>
      <c r="K567" s="113"/>
      <c r="L567" s="169" t="str">
        <f t="shared" si="422"/>
        <v>1.11.11</v>
      </c>
      <c r="M567" s="315" t="s">
        <v>299</v>
      </c>
      <c r="N567" s="164"/>
      <c r="O567" s="170"/>
      <c r="P567" s="171"/>
      <c r="Q567" s="204"/>
      <c r="R567" s="204"/>
      <c r="S567" s="204"/>
      <c r="T567" s="172"/>
      <c r="U567" s="173"/>
      <c r="V567" s="172"/>
      <c r="W567" s="175"/>
      <c r="X567" s="182"/>
      <c r="Y567" s="231"/>
      <c r="Z567" s="2" t="s">
        <v>82</v>
      </c>
    </row>
    <row r="568" spans="1:26" s="2" customFormat="1" ht="22.5">
      <c r="A568" s="168">
        <v>4</v>
      </c>
      <c r="B568" s="110" t="str">
        <f t="shared" si="395"/>
        <v/>
      </c>
      <c r="C568" s="111">
        <f t="shared" si="396"/>
        <v>4</v>
      </c>
      <c r="D568" s="112">
        <f t="shared" si="397"/>
        <v>1</v>
      </c>
      <c r="E568" s="112">
        <f t="shared" si="398"/>
        <v>11</v>
      </c>
      <c r="F568" s="112">
        <f t="shared" si="399"/>
        <v>11</v>
      </c>
      <c r="G568" s="111">
        <f t="shared" si="400"/>
        <v>1</v>
      </c>
      <c r="H568" s="111" t="str">
        <f t="shared" si="401"/>
        <v/>
      </c>
      <c r="I568" s="50"/>
      <c r="J568" s="111" t="str">
        <f t="shared" si="402"/>
        <v/>
      </c>
      <c r="K568" s="113"/>
      <c r="L568" s="169" t="str">
        <f t="shared" si="422"/>
        <v>1.11.11.1</v>
      </c>
      <c r="M568" s="314" t="s">
        <v>300</v>
      </c>
      <c r="N568" s="164" t="s">
        <v>7</v>
      </c>
      <c r="O568" s="170">
        <v>1</v>
      </c>
      <c r="P568" s="171"/>
      <c r="Q568" s="205"/>
      <c r="R568" s="204"/>
      <c r="S568" s="204"/>
      <c r="T568" s="172"/>
      <c r="U568" s="173">
        <f t="shared" ref="U568:U571" si="427">PRODUCT(O568:T568)</f>
        <v>1</v>
      </c>
      <c r="V568" s="172">
        <f t="shared" ref="V568:W571" si="428">SUM(U568)</f>
        <v>1</v>
      </c>
      <c r="W568" s="175">
        <f t="shared" si="428"/>
        <v>1</v>
      </c>
      <c r="X568" s="182"/>
      <c r="Y568" s="231"/>
    </row>
    <row r="569" spans="1:26" s="2" customFormat="1" ht="15">
      <c r="A569" s="168"/>
      <c r="B569" s="110" t="str">
        <f t="shared" si="395"/>
        <v/>
      </c>
      <c r="C569" s="111">
        <f t="shared" si="396"/>
        <v>4</v>
      </c>
      <c r="D569" s="112">
        <f t="shared" si="397"/>
        <v>1</v>
      </c>
      <c r="E569" s="112">
        <f t="shared" si="398"/>
        <v>11</v>
      </c>
      <c r="F569" s="112">
        <f t="shared" si="399"/>
        <v>11</v>
      </c>
      <c r="G569" s="111">
        <f t="shared" si="400"/>
        <v>1</v>
      </c>
      <c r="H569" s="111" t="str">
        <f t="shared" si="401"/>
        <v/>
      </c>
      <c r="I569" s="50"/>
      <c r="J569" s="111">
        <f t="shared" si="402"/>
        <v>0</v>
      </c>
      <c r="K569" s="113"/>
      <c r="L569" s="169" t="str">
        <f t="shared" si="422"/>
        <v/>
      </c>
      <c r="M569" s="306" t="s">
        <v>28</v>
      </c>
      <c r="N569" s="164"/>
      <c r="O569" s="170"/>
      <c r="P569" s="171"/>
      <c r="Q569" s="204"/>
      <c r="R569" s="204"/>
      <c r="S569" s="204"/>
      <c r="T569" s="172"/>
      <c r="U569" s="173"/>
      <c r="V569" s="172"/>
      <c r="W569" s="215"/>
      <c r="X569" s="182"/>
      <c r="Y569" s="244"/>
    </row>
    <row r="570" spans="1:26" s="2" customFormat="1" ht="135">
      <c r="A570" s="168">
        <v>3</v>
      </c>
      <c r="B570" s="110" t="str">
        <f t="shared" si="395"/>
        <v/>
      </c>
      <c r="C570" s="111">
        <f t="shared" si="396"/>
        <v>3</v>
      </c>
      <c r="D570" s="112">
        <f t="shared" si="397"/>
        <v>1</v>
      </c>
      <c r="E570" s="112">
        <f t="shared" si="398"/>
        <v>11</v>
      </c>
      <c r="F570" s="112">
        <f t="shared" si="399"/>
        <v>12</v>
      </c>
      <c r="G570" s="111" t="str">
        <f t="shared" si="400"/>
        <v/>
      </c>
      <c r="H570" s="111" t="str">
        <f t="shared" si="401"/>
        <v/>
      </c>
      <c r="I570" s="50"/>
      <c r="J570" s="111" t="str">
        <f t="shared" si="402"/>
        <v/>
      </c>
      <c r="K570" s="113"/>
      <c r="L570" s="169" t="str">
        <f t="shared" si="422"/>
        <v>1.11.12</v>
      </c>
      <c r="M570" s="315" t="s">
        <v>301</v>
      </c>
      <c r="N570" s="164"/>
      <c r="O570" s="170"/>
      <c r="P570" s="171"/>
      <c r="Q570" s="204"/>
      <c r="R570" s="204"/>
      <c r="S570" s="204"/>
      <c r="T570" s="172"/>
      <c r="U570" s="173"/>
      <c r="V570" s="172"/>
      <c r="W570" s="175"/>
      <c r="X570" s="182"/>
      <c r="Y570" s="231"/>
      <c r="Z570" s="2" t="s">
        <v>83</v>
      </c>
    </row>
    <row r="571" spans="1:26" s="2" customFormat="1" ht="22.5">
      <c r="A571" s="168">
        <v>4</v>
      </c>
      <c r="B571" s="110" t="str">
        <f t="shared" si="395"/>
        <v/>
      </c>
      <c r="C571" s="111">
        <f t="shared" si="396"/>
        <v>4</v>
      </c>
      <c r="D571" s="112">
        <f t="shared" si="397"/>
        <v>1</v>
      </c>
      <c r="E571" s="112">
        <f t="shared" si="398"/>
        <v>11</v>
      </c>
      <c r="F571" s="112">
        <f t="shared" si="399"/>
        <v>12</v>
      </c>
      <c r="G571" s="111">
        <f t="shared" si="400"/>
        <v>1</v>
      </c>
      <c r="H571" s="111" t="str">
        <f t="shared" si="401"/>
        <v/>
      </c>
      <c r="I571" s="50"/>
      <c r="J571" s="111" t="str">
        <f t="shared" si="402"/>
        <v/>
      </c>
      <c r="K571" s="113"/>
      <c r="L571" s="169" t="str">
        <f t="shared" si="422"/>
        <v>1.11.12.1</v>
      </c>
      <c r="M571" s="314" t="s">
        <v>302</v>
      </c>
      <c r="N571" s="164" t="s">
        <v>7</v>
      </c>
      <c r="O571" s="170">
        <v>1</v>
      </c>
      <c r="P571" s="171"/>
      <c r="Q571" s="205"/>
      <c r="R571" s="204"/>
      <c r="S571" s="204"/>
      <c r="T571" s="172"/>
      <c r="U571" s="173">
        <f t="shared" si="427"/>
        <v>1</v>
      </c>
      <c r="V571" s="172">
        <f t="shared" si="428"/>
        <v>1</v>
      </c>
      <c r="W571" s="175">
        <f t="shared" si="428"/>
        <v>1</v>
      </c>
      <c r="X571" s="182"/>
      <c r="Y571" s="231"/>
    </row>
    <row r="572" spans="1:26" s="2" customFormat="1">
      <c r="A572" s="168"/>
      <c r="B572" s="110" t="str">
        <f t="shared" si="395"/>
        <v/>
      </c>
      <c r="C572" s="111">
        <f t="shared" si="396"/>
        <v>4</v>
      </c>
      <c r="D572" s="112">
        <f t="shared" si="397"/>
        <v>1</v>
      </c>
      <c r="E572" s="112">
        <f t="shared" si="398"/>
        <v>11</v>
      </c>
      <c r="F572" s="112">
        <f t="shared" si="399"/>
        <v>12</v>
      </c>
      <c r="G572" s="111">
        <f t="shared" si="400"/>
        <v>1</v>
      </c>
      <c r="H572" s="111" t="str">
        <f t="shared" si="401"/>
        <v/>
      </c>
      <c r="I572" s="50"/>
      <c r="J572" s="111">
        <f t="shared" si="402"/>
        <v>0</v>
      </c>
      <c r="K572" s="113"/>
      <c r="L572" s="169" t="str">
        <f>IF(A572=0,"",IF(AND(D572="",E572="",F572="",G572="",H572=""),"",CONCATENATE(TEXT(D572,0),IF(E572="","",CONCATENATE(".",TEXT(E572,0))),IF(F572="","",CONCATENATE(".",TEXT(F572,0))),IF(G572="","",CONCATENATE(".",TEXT(G572,0))),IF(H572="","",CONCATENATE(".",TEXT(H572,0))),IF(I572="","",CONCATENATE(".",TEXT(I572,0))))))</f>
        <v/>
      </c>
      <c r="M572" s="307" t="s">
        <v>28</v>
      </c>
      <c r="N572" s="164"/>
      <c r="O572" s="170"/>
      <c r="P572" s="171"/>
      <c r="Q572" s="203"/>
      <c r="R572" s="204"/>
      <c r="S572" s="204"/>
      <c r="T572" s="172"/>
      <c r="U572" s="173"/>
      <c r="V572" s="172"/>
      <c r="W572" s="175"/>
      <c r="X572" s="182"/>
      <c r="Y572" s="231"/>
    </row>
    <row r="573" spans="1:26" s="2" customFormat="1" ht="157.5">
      <c r="A573" s="168">
        <v>3</v>
      </c>
      <c r="B573" s="110" t="str">
        <f t="shared" si="395"/>
        <v/>
      </c>
      <c r="C573" s="111">
        <f t="shared" si="396"/>
        <v>3</v>
      </c>
      <c r="D573" s="112">
        <f t="shared" si="397"/>
        <v>1</v>
      </c>
      <c r="E573" s="112">
        <f t="shared" si="398"/>
        <v>11</v>
      </c>
      <c r="F573" s="112">
        <f t="shared" si="399"/>
        <v>13</v>
      </c>
      <c r="G573" s="111" t="str">
        <f t="shared" si="400"/>
        <v/>
      </c>
      <c r="H573" s="111" t="str">
        <f t="shared" si="401"/>
        <v/>
      </c>
      <c r="I573" s="50"/>
      <c r="J573" s="111" t="str">
        <f t="shared" si="402"/>
        <v/>
      </c>
      <c r="K573" s="113"/>
      <c r="L573" s="169" t="str">
        <f t="shared" ref="L573:L591" si="429">IF(A573=0,"",IF(AND(D573="",E573="",F573="",G573="",H573=""),"",CONCATENATE(TEXT(D573,0),IF(E573="","",CONCATENATE(".",TEXT(E573,0))),IF(F573="","",CONCATENATE(".",TEXT(F573,0))),IF(G573="","",CONCATENATE(".",TEXT(G573,0))),IF(H573="","",CONCATENATE(".",TEXT(H573,0))),IF(I573="","",CONCATENATE(".",TEXT(I573,0))))))</f>
        <v>1.11.13</v>
      </c>
      <c r="M573" s="315" t="s">
        <v>303</v>
      </c>
      <c r="N573" s="164"/>
      <c r="O573" s="170"/>
      <c r="P573" s="171"/>
      <c r="Q573" s="204"/>
      <c r="R573" s="204"/>
      <c r="S573" s="204"/>
      <c r="T573" s="172"/>
      <c r="U573" s="173"/>
      <c r="V573" s="172"/>
      <c r="W573" s="175"/>
      <c r="X573" s="182"/>
      <c r="Y573" s="231"/>
      <c r="Z573" s="240" t="s">
        <v>84</v>
      </c>
    </row>
    <row r="574" spans="1:26" s="2" customFormat="1" ht="22.5">
      <c r="A574" s="168">
        <v>4</v>
      </c>
      <c r="B574" s="110" t="str">
        <f t="shared" si="395"/>
        <v/>
      </c>
      <c r="C574" s="111">
        <f t="shared" si="396"/>
        <v>4</v>
      </c>
      <c r="D574" s="112">
        <f t="shared" si="397"/>
        <v>1</v>
      </c>
      <c r="E574" s="112">
        <f t="shared" si="398"/>
        <v>11</v>
      </c>
      <c r="F574" s="112">
        <f t="shared" si="399"/>
        <v>13</v>
      </c>
      <c r="G574" s="111">
        <f t="shared" si="400"/>
        <v>1</v>
      </c>
      <c r="H574" s="111" t="str">
        <f t="shared" si="401"/>
        <v/>
      </c>
      <c r="I574" s="50"/>
      <c r="J574" s="111" t="str">
        <f t="shared" si="402"/>
        <v/>
      </c>
      <c r="K574" s="113"/>
      <c r="L574" s="169" t="str">
        <f t="shared" si="429"/>
        <v>1.11.13.1</v>
      </c>
      <c r="M574" s="314" t="s">
        <v>304</v>
      </c>
      <c r="N574" s="164" t="s">
        <v>7</v>
      </c>
      <c r="O574" s="170">
        <v>1</v>
      </c>
      <c r="P574" s="171"/>
      <c r="Q574" s="205"/>
      <c r="R574" s="204"/>
      <c r="S574" s="204"/>
      <c r="T574" s="172"/>
      <c r="U574" s="173">
        <f t="shared" ref="U574:U584" si="430">PRODUCT(O574:T574)</f>
        <v>1</v>
      </c>
      <c r="V574" s="172">
        <f t="shared" ref="V574:W584" si="431">SUM(U574)</f>
        <v>1</v>
      </c>
      <c r="W574" s="175">
        <f t="shared" si="431"/>
        <v>1</v>
      </c>
      <c r="X574" s="182"/>
      <c r="Y574" s="231"/>
      <c r="Z574" s="245"/>
    </row>
    <row r="575" spans="1:26" s="2" customFormat="1" ht="22.5">
      <c r="A575" s="168">
        <v>4</v>
      </c>
      <c r="B575" s="110" t="str">
        <f t="shared" si="395"/>
        <v/>
      </c>
      <c r="C575" s="111">
        <f t="shared" si="396"/>
        <v>4</v>
      </c>
      <c r="D575" s="112">
        <f t="shared" si="397"/>
        <v>1</v>
      </c>
      <c r="E575" s="112">
        <f t="shared" si="398"/>
        <v>11</v>
      </c>
      <c r="F575" s="112">
        <f t="shared" si="399"/>
        <v>13</v>
      </c>
      <c r="G575" s="111">
        <f t="shared" si="400"/>
        <v>2</v>
      </c>
      <c r="H575" s="111" t="str">
        <f t="shared" si="401"/>
        <v/>
      </c>
      <c r="I575" s="50"/>
      <c r="J575" s="111" t="str">
        <f t="shared" si="402"/>
        <v/>
      </c>
      <c r="K575" s="113"/>
      <c r="L575" s="169" t="str">
        <f t="shared" si="429"/>
        <v>1.11.13.2</v>
      </c>
      <c r="M575" s="314" t="s">
        <v>305</v>
      </c>
      <c r="N575" s="164" t="s">
        <v>7</v>
      </c>
      <c r="O575" s="170">
        <v>1</v>
      </c>
      <c r="P575" s="171"/>
      <c r="Q575" s="205"/>
      <c r="R575" s="204"/>
      <c r="S575" s="204"/>
      <c r="T575" s="172"/>
      <c r="U575" s="173">
        <f t="shared" si="430"/>
        <v>1</v>
      </c>
      <c r="V575" s="172">
        <f t="shared" si="431"/>
        <v>1</v>
      </c>
      <c r="W575" s="175">
        <f t="shared" si="431"/>
        <v>1</v>
      </c>
      <c r="X575" s="182"/>
      <c r="Y575" s="231"/>
    </row>
    <row r="576" spans="1:26" s="2" customFormat="1" ht="22.5">
      <c r="A576" s="168">
        <v>4</v>
      </c>
      <c r="B576" s="110" t="str">
        <f t="shared" si="395"/>
        <v/>
      </c>
      <c r="C576" s="111">
        <f t="shared" si="396"/>
        <v>4</v>
      </c>
      <c r="D576" s="112">
        <f t="shared" si="397"/>
        <v>1</v>
      </c>
      <c r="E576" s="112">
        <f t="shared" si="398"/>
        <v>11</v>
      </c>
      <c r="F576" s="112">
        <f t="shared" si="399"/>
        <v>13</v>
      </c>
      <c r="G576" s="111">
        <f t="shared" si="400"/>
        <v>3</v>
      </c>
      <c r="H576" s="111" t="str">
        <f t="shared" si="401"/>
        <v/>
      </c>
      <c r="I576" s="50"/>
      <c r="J576" s="111" t="str">
        <f t="shared" si="402"/>
        <v/>
      </c>
      <c r="K576" s="113"/>
      <c r="L576" s="169" t="str">
        <f t="shared" si="429"/>
        <v>1.11.13.3</v>
      </c>
      <c r="M576" s="314" t="s">
        <v>306</v>
      </c>
      <c r="N576" s="164" t="s">
        <v>7</v>
      </c>
      <c r="O576" s="170">
        <v>1</v>
      </c>
      <c r="P576" s="171"/>
      <c r="Q576" s="205"/>
      <c r="R576" s="204"/>
      <c r="S576" s="204"/>
      <c r="T576" s="172"/>
      <c r="U576" s="173">
        <f t="shared" si="430"/>
        <v>1</v>
      </c>
      <c r="V576" s="172">
        <f t="shared" si="431"/>
        <v>1</v>
      </c>
      <c r="W576" s="175">
        <f t="shared" si="431"/>
        <v>1</v>
      </c>
      <c r="X576" s="182"/>
      <c r="Y576" s="231"/>
    </row>
    <row r="577" spans="1:28" s="2" customFormat="1" ht="22.5">
      <c r="A577" s="168">
        <v>4</v>
      </c>
      <c r="B577" s="110" t="str">
        <f t="shared" si="395"/>
        <v/>
      </c>
      <c r="C577" s="111">
        <f t="shared" si="396"/>
        <v>4</v>
      </c>
      <c r="D577" s="112">
        <f t="shared" si="397"/>
        <v>1</v>
      </c>
      <c r="E577" s="112">
        <f t="shared" si="398"/>
        <v>11</v>
      </c>
      <c r="F577" s="112">
        <f t="shared" si="399"/>
        <v>13</v>
      </c>
      <c r="G577" s="111">
        <f t="shared" si="400"/>
        <v>4</v>
      </c>
      <c r="H577" s="111" t="str">
        <f t="shared" si="401"/>
        <v/>
      </c>
      <c r="I577" s="50"/>
      <c r="J577" s="111" t="str">
        <f t="shared" si="402"/>
        <v/>
      </c>
      <c r="K577" s="113"/>
      <c r="L577" s="169" t="str">
        <f t="shared" si="429"/>
        <v>1.11.13.4</v>
      </c>
      <c r="M577" s="314" t="s">
        <v>307</v>
      </c>
      <c r="N577" s="164" t="s">
        <v>7</v>
      </c>
      <c r="O577" s="170">
        <v>1</v>
      </c>
      <c r="P577" s="171"/>
      <c r="Q577" s="205"/>
      <c r="R577" s="204"/>
      <c r="S577" s="204"/>
      <c r="T577" s="172"/>
      <c r="U577" s="173">
        <f t="shared" si="430"/>
        <v>1</v>
      </c>
      <c r="V577" s="172">
        <f t="shared" si="431"/>
        <v>1</v>
      </c>
      <c r="W577" s="175">
        <f t="shared" si="431"/>
        <v>1</v>
      </c>
      <c r="X577" s="182"/>
      <c r="Y577" s="231"/>
    </row>
    <row r="578" spans="1:28" s="2" customFormat="1" ht="22.5">
      <c r="A578" s="168">
        <v>4</v>
      </c>
      <c r="B578" s="110" t="str">
        <f t="shared" si="395"/>
        <v/>
      </c>
      <c r="C578" s="111">
        <f t="shared" si="396"/>
        <v>4</v>
      </c>
      <c r="D578" s="112">
        <f t="shared" si="397"/>
        <v>1</v>
      </c>
      <c r="E578" s="112">
        <f t="shared" si="398"/>
        <v>11</v>
      </c>
      <c r="F578" s="112">
        <f t="shared" si="399"/>
        <v>13</v>
      </c>
      <c r="G578" s="111">
        <f t="shared" si="400"/>
        <v>5</v>
      </c>
      <c r="H578" s="111" t="str">
        <f t="shared" si="401"/>
        <v/>
      </c>
      <c r="I578" s="50"/>
      <c r="J578" s="111" t="str">
        <f t="shared" si="402"/>
        <v/>
      </c>
      <c r="K578" s="113"/>
      <c r="L578" s="169" t="str">
        <f t="shared" si="429"/>
        <v>1.11.13.5</v>
      </c>
      <c r="M578" s="314" t="s">
        <v>308</v>
      </c>
      <c r="N578" s="164" t="s">
        <v>7</v>
      </c>
      <c r="O578" s="170">
        <v>1</v>
      </c>
      <c r="P578" s="171"/>
      <c r="Q578" s="205"/>
      <c r="R578" s="204"/>
      <c r="S578" s="204"/>
      <c r="T578" s="241"/>
      <c r="U578" s="173">
        <f t="shared" si="430"/>
        <v>1</v>
      </c>
      <c r="V578" s="172">
        <f t="shared" si="431"/>
        <v>1</v>
      </c>
      <c r="W578" s="175">
        <f t="shared" si="431"/>
        <v>1</v>
      </c>
      <c r="X578" s="182"/>
      <c r="Y578" s="231"/>
    </row>
    <row r="579" spans="1:28" s="2" customFormat="1" ht="22.5">
      <c r="A579" s="168">
        <v>4</v>
      </c>
      <c r="B579" s="110" t="str">
        <f t="shared" si="395"/>
        <v/>
      </c>
      <c r="C579" s="111">
        <f t="shared" si="396"/>
        <v>4</v>
      </c>
      <c r="D579" s="112">
        <f t="shared" si="397"/>
        <v>1</v>
      </c>
      <c r="E579" s="112">
        <f t="shared" si="398"/>
        <v>11</v>
      </c>
      <c r="F579" s="112">
        <f t="shared" si="399"/>
        <v>13</v>
      </c>
      <c r="G579" s="111">
        <f t="shared" si="400"/>
        <v>6</v>
      </c>
      <c r="H579" s="111" t="str">
        <f t="shared" si="401"/>
        <v/>
      </c>
      <c r="I579" s="50"/>
      <c r="J579" s="111" t="str">
        <f t="shared" si="402"/>
        <v/>
      </c>
      <c r="K579" s="113"/>
      <c r="L579" s="169" t="str">
        <f t="shared" si="429"/>
        <v>1.11.13.6</v>
      </c>
      <c r="M579" s="314" t="s">
        <v>309</v>
      </c>
      <c r="N579" s="164" t="s">
        <v>7</v>
      </c>
      <c r="O579" s="170">
        <v>1</v>
      </c>
      <c r="P579" s="171"/>
      <c r="Q579" s="205"/>
      <c r="R579" s="204"/>
      <c r="S579" s="204"/>
      <c r="T579" s="172"/>
      <c r="U579" s="173">
        <f t="shared" si="430"/>
        <v>1</v>
      </c>
      <c r="V579" s="172">
        <f t="shared" si="431"/>
        <v>1</v>
      </c>
      <c r="W579" s="175">
        <f t="shared" si="431"/>
        <v>1</v>
      </c>
      <c r="X579" s="182"/>
      <c r="Y579" s="231"/>
    </row>
    <row r="580" spans="1:28" s="2" customFormat="1" ht="22.5">
      <c r="A580" s="168">
        <v>4</v>
      </c>
      <c r="B580" s="110" t="str">
        <f t="shared" si="395"/>
        <v/>
      </c>
      <c r="C580" s="111">
        <f t="shared" si="396"/>
        <v>4</v>
      </c>
      <c r="D580" s="112">
        <f t="shared" si="397"/>
        <v>1</v>
      </c>
      <c r="E580" s="112">
        <f t="shared" si="398"/>
        <v>11</v>
      </c>
      <c r="F580" s="112">
        <f t="shared" si="399"/>
        <v>13</v>
      </c>
      <c r="G580" s="111">
        <f t="shared" si="400"/>
        <v>7</v>
      </c>
      <c r="H580" s="111" t="str">
        <f t="shared" si="401"/>
        <v/>
      </c>
      <c r="I580" s="50"/>
      <c r="J580" s="111" t="str">
        <f t="shared" si="402"/>
        <v/>
      </c>
      <c r="K580" s="113"/>
      <c r="L580" s="169" t="str">
        <f t="shared" si="429"/>
        <v>1.11.13.7</v>
      </c>
      <c r="M580" s="314" t="s">
        <v>310</v>
      </c>
      <c r="N580" s="164" t="s">
        <v>7</v>
      </c>
      <c r="O580" s="170">
        <v>1</v>
      </c>
      <c r="P580" s="171"/>
      <c r="Q580" s="205"/>
      <c r="R580" s="204"/>
      <c r="S580" s="204"/>
      <c r="T580" s="172"/>
      <c r="U580" s="173">
        <f t="shared" si="430"/>
        <v>1</v>
      </c>
      <c r="V580" s="172">
        <f t="shared" si="431"/>
        <v>1</v>
      </c>
      <c r="W580" s="175">
        <f t="shared" si="431"/>
        <v>1</v>
      </c>
      <c r="X580" s="182"/>
      <c r="Y580" s="231"/>
    </row>
    <row r="581" spans="1:28" s="2" customFormat="1" ht="22.5">
      <c r="A581" s="168">
        <v>4</v>
      </c>
      <c r="B581" s="110" t="str">
        <f t="shared" si="395"/>
        <v/>
      </c>
      <c r="C581" s="111">
        <f t="shared" si="396"/>
        <v>4</v>
      </c>
      <c r="D581" s="112">
        <f t="shared" si="397"/>
        <v>1</v>
      </c>
      <c r="E581" s="112">
        <f t="shared" si="398"/>
        <v>11</v>
      </c>
      <c r="F581" s="112">
        <f t="shared" si="399"/>
        <v>13</v>
      </c>
      <c r="G581" s="111">
        <f t="shared" si="400"/>
        <v>8</v>
      </c>
      <c r="H581" s="111" t="str">
        <f t="shared" si="401"/>
        <v/>
      </c>
      <c r="I581" s="50"/>
      <c r="J581" s="111" t="str">
        <f t="shared" si="402"/>
        <v/>
      </c>
      <c r="K581" s="113"/>
      <c r="L581" s="169" t="str">
        <f t="shared" si="429"/>
        <v>1.11.13.8</v>
      </c>
      <c r="M581" s="314" t="s">
        <v>311</v>
      </c>
      <c r="N581" s="164" t="s">
        <v>7</v>
      </c>
      <c r="O581" s="170">
        <v>1</v>
      </c>
      <c r="P581" s="171"/>
      <c r="Q581" s="205"/>
      <c r="R581" s="204"/>
      <c r="S581" s="204"/>
      <c r="T581" s="172"/>
      <c r="U581" s="173">
        <f t="shared" si="430"/>
        <v>1</v>
      </c>
      <c r="V581" s="172">
        <f t="shared" si="431"/>
        <v>1</v>
      </c>
      <c r="W581" s="175">
        <f t="shared" si="431"/>
        <v>1</v>
      </c>
      <c r="X581" s="182"/>
      <c r="Y581" s="231"/>
      <c r="AB581" s="240"/>
    </row>
    <row r="582" spans="1:28" s="2" customFormat="1" ht="22.5">
      <c r="A582" s="168">
        <v>4</v>
      </c>
      <c r="B582" s="110" t="str">
        <f t="shared" si="395"/>
        <v/>
      </c>
      <c r="C582" s="111">
        <f t="shared" si="396"/>
        <v>4</v>
      </c>
      <c r="D582" s="112">
        <f t="shared" si="397"/>
        <v>1</v>
      </c>
      <c r="E582" s="112">
        <f t="shared" si="398"/>
        <v>11</v>
      </c>
      <c r="F582" s="112">
        <f t="shared" si="399"/>
        <v>13</v>
      </c>
      <c r="G582" s="111">
        <f t="shared" si="400"/>
        <v>9</v>
      </c>
      <c r="H582" s="111" t="str">
        <f t="shared" si="401"/>
        <v/>
      </c>
      <c r="I582" s="50"/>
      <c r="J582" s="111" t="str">
        <f t="shared" si="402"/>
        <v/>
      </c>
      <c r="K582" s="113"/>
      <c r="L582" s="169" t="str">
        <f t="shared" si="429"/>
        <v>1.11.13.9</v>
      </c>
      <c r="M582" s="314" t="s">
        <v>312</v>
      </c>
      <c r="N582" s="164" t="s">
        <v>7</v>
      </c>
      <c r="O582" s="170">
        <v>1</v>
      </c>
      <c r="P582" s="171"/>
      <c r="Q582" s="205"/>
      <c r="R582" s="204"/>
      <c r="S582" s="204"/>
      <c r="T582" s="172"/>
      <c r="U582" s="173">
        <f t="shared" si="430"/>
        <v>1</v>
      </c>
      <c r="V582" s="172">
        <f t="shared" si="431"/>
        <v>1</v>
      </c>
      <c r="W582" s="175">
        <f t="shared" si="431"/>
        <v>1</v>
      </c>
      <c r="X582" s="182"/>
      <c r="Y582" s="231"/>
    </row>
    <row r="583" spans="1:28" s="2" customFormat="1" ht="22.5">
      <c r="A583" s="168">
        <v>4</v>
      </c>
      <c r="B583" s="110" t="str">
        <f t="shared" si="395"/>
        <v/>
      </c>
      <c r="C583" s="111">
        <f t="shared" si="396"/>
        <v>4</v>
      </c>
      <c r="D583" s="112">
        <f t="shared" si="397"/>
        <v>1</v>
      </c>
      <c r="E583" s="112">
        <f t="shared" si="398"/>
        <v>11</v>
      </c>
      <c r="F583" s="112">
        <f t="shared" si="399"/>
        <v>13</v>
      </c>
      <c r="G583" s="111">
        <f t="shared" si="400"/>
        <v>10</v>
      </c>
      <c r="H583" s="111" t="str">
        <f t="shared" si="401"/>
        <v/>
      </c>
      <c r="I583" s="50"/>
      <c r="J583" s="111" t="str">
        <f t="shared" si="402"/>
        <v/>
      </c>
      <c r="K583" s="113"/>
      <c r="L583" s="169" t="str">
        <f t="shared" si="429"/>
        <v>1.11.13.10</v>
      </c>
      <c r="M583" s="314" t="s">
        <v>313</v>
      </c>
      <c r="N583" s="164" t="s">
        <v>7</v>
      </c>
      <c r="O583" s="170">
        <v>1</v>
      </c>
      <c r="P583" s="171"/>
      <c r="Q583" s="205"/>
      <c r="R583" s="204"/>
      <c r="S583" s="204"/>
      <c r="T583" s="172"/>
      <c r="U583" s="173">
        <f t="shared" si="430"/>
        <v>1</v>
      </c>
      <c r="V583" s="172">
        <f t="shared" si="431"/>
        <v>1</v>
      </c>
      <c r="W583" s="175">
        <f t="shared" si="431"/>
        <v>1</v>
      </c>
      <c r="X583" s="182"/>
      <c r="Y583" s="231"/>
    </row>
    <row r="584" spans="1:28" s="2" customFormat="1" ht="22.5">
      <c r="A584" s="168">
        <v>4</v>
      </c>
      <c r="B584" s="110" t="str">
        <f t="shared" si="395"/>
        <v/>
      </c>
      <c r="C584" s="111">
        <f t="shared" si="396"/>
        <v>4</v>
      </c>
      <c r="D584" s="112">
        <f t="shared" si="397"/>
        <v>1</v>
      </c>
      <c r="E584" s="112">
        <f t="shared" si="398"/>
        <v>11</v>
      </c>
      <c r="F584" s="112">
        <f t="shared" si="399"/>
        <v>13</v>
      </c>
      <c r="G584" s="111">
        <f t="shared" si="400"/>
        <v>11</v>
      </c>
      <c r="H584" s="111" t="str">
        <f t="shared" si="401"/>
        <v/>
      </c>
      <c r="I584" s="50"/>
      <c r="J584" s="111" t="str">
        <f t="shared" si="402"/>
        <v/>
      </c>
      <c r="K584" s="113"/>
      <c r="L584" s="169" t="str">
        <f t="shared" si="429"/>
        <v>1.11.13.11</v>
      </c>
      <c r="M584" s="314" t="s">
        <v>314</v>
      </c>
      <c r="N584" s="164" t="s">
        <v>7</v>
      </c>
      <c r="O584" s="170">
        <v>1</v>
      </c>
      <c r="P584" s="171"/>
      <c r="Q584" s="205"/>
      <c r="R584" s="204"/>
      <c r="S584" s="204"/>
      <c r="T584" s="172"/>
      <c r="U584" s="173">
        <f t="shared" si="430"/>
        <v>1</v>
      </c>
      <c r="V584" s="172">
        <f t="shared" si="431"/>
        <v>1</v>
      </c>
      <c r="W584" s="175">
        <f t="shared" si="431"/>
        <v>1</v>
      </c>
      <c r="X584" s="182"/>
      <c r="Y584" s="231"/>
    </row>
    <row r="585" spans="1:28" s="2" customFormat="1" ht="22.5">
      <c r="A585" s="168">
        <v>4</v>
      </c>
      <c r="B585" s="110" t="str">
        <f t="shared" si="395"/>
        <v/>
      </c>
      <c r="C585" s="111">
        <f t="shared" si="396"/>
        <v>4</v>
      </c>
      <c r="D585" s="112">
        <f t="shared" si="397"/>
        <v>1</v>
      </c>
      <c r="E585" s="112">
        <f t="shared" si="398"/>
        <v>11</v>
      </c>
      <c r="F585" s="112">
        <f t="shared" si="399"/>
        <v>13</v>
      </c>
      <c r="G585" s="111">
        <f t="shared" si="400"/>
        <v>12</v>
      </c>
      <c r="H585" s="111" t="str">
        <f t="shared" si="401"/>
        <v/>
      </c>
      <c r="I585" s="50"/>
      <c r="J585" s="111" t="str">
        <f t="shared" si="402"/>
        <v/>
      </c>
      <c r="K585" s="113"/>
      <c r="L585" s="169" t="str">
        <f t="shared" ref="L585:L586" si="432">IF(A585=0,"",IF(AND(D585="",E585="",F585="",G585="",H585=""),"",CONCATENATE(TEXT(D585,0),IF(E585="","",CONCATENATE(".",TEXT(E585,0))),IF(F585="","",CONCATENATE(".",TEXT(F585,0))),IF(G585="","",CONCATENATE(".",TEXT(G585,0))),IF(H585="","",CONCATENATE(".",TEXT(H585,0))),IF(I585="","",CONCATENATE(".",TEXT(I585,0))))))</f>
        <v>1.11.13.12</v>
      </c>
      <c r="M585" s="314" t="s">
        <v>315</v>
      </c>
      <c r="N585" s="164" t="s">
        <v>7</v>
      </c>
      <c r="O585" s="170">
        <v>1</v>
      </c>
      <c r="P585" s="171"/>
      <c r="Q585" s="205"/>
      <c r="R585" s="204"/>
      <c r="S585" s="204"/>
      <c r="T585" s="172"/>
      <c r="U585" s="173">
        <f t="shared" ref="U585:U586" si="433">PRODUCT(O585:T585)</f>
        <v>1</v>
      </c>
      <c r="V585" s="172">
        <f t="shared" ref="V585:V586" si="434">SUM(U585)</f>
        <v>1</v>
      </c>
      <c r="W585" s="175">
        <f t="shared" ref="W585:W586" si="435">SUM(V585)</f>
        <v>1</v>
      </c>
      <c r="X585" s="182"/>
      <c r="Y585" s="231"/>
      <c r="Z585" s="245"/>
    </row>
    <row r="586" spans="1:28" s="2" customFormat="1" ht="22.5">
      <c r="A586" s="168">
        <v>4</v>
      </c>
      <c r="B586" s="110" t="str">
        <f t="shared" si="395"/>
        <v/>
      </c>
      <c r="C586" s="111">
        <f t="shared" si="396"/>
        <v>4</v>
      </c>
      <c r="D586" s="112">
        <f t="shared" si="397"/>
        <v>1</v>
      </c>
      <c r="E586" s="112">
        <f t="shared" si="398"/>
        <v>11</v>
      </c>
      <c r="F586" s="112">
        <f t="shared" si="399"/>
        <v>13</v>
      </c>
      <c r="G586" s="111">
        <f t="shared" si="400"/>
        <v>13</v>
      </c>
      <c r="H586" s="111" t="str">
        <f t="shared" si="401"/>
        <v/>
      </c>
      <c r="I586" s="50"/>
      <c r="J586" s="111" t="str">
        <f t="shared" si="402"/>
        <v/>
      </c>
      <c r="K586" s="113"/>
      <c r="L586" s="169" t="str">
        <f t="shared" si="432"/>
        <v>1.11.13.13</v>
      </c>
      <c r="M586" s="314" t="s">
        <v>316</v>
      </c>
      <c r="N586" s="164" t="s">
        <v>7</v>
      </c>
      <c r="O586" s="170">
        <v>1</v>
      </c>
      <c r="P586" s="171"/>
      <c r="Q586" s="205"/>
      <c r="R586" s="204"/>
      <c r="S586" s="204"/>
      <c r="T586" s="172"/>
      <c r="U586" s="173">
        <f t="shared" si="433"/>
        <v>1</v>
      </c>
      <c r="V586" s="172">
        <f t="shared" si="434"/>
        <v>1</v>
      </c>
      <c r="W586" s="175">
        <f t="shared" si="435"/>
        <v>1</v>
      </c>
      <c r="X586" s="182"/>
      <c r="Y586" s="231"/>
    </row>
    <row r="587" spans="1:28" s="2" customFormat="1" ht="15">
      <c r="A587" s="168"/>
      <c r="B587" s="110" t="str">
        <f t="shared" si="395"/>
        <v/>
      </c>
      <c r="C587" s="111">
        <f t="shared" si="396"/>
        <v>4</v>
      </c>
      <c r="D587" s="112">
        <f t="shared" si="397"/>
        <v>1</v>
      </c>
      <c r="E587" s="112">
        <f t="shared" si="398"/>
        <v>11</v>
      </c>
      <c r="F587" s="112">
        <f t="shared" si="399"/>
        <v>13</v>
      </c>
      <c r="G587" s="111">
        <f t="shared" si="400"/>
        <v>13</v>
      </c>
      <c r="H587" s="111" t="str">
        <f t="shared" si="401"/>
        <v/>
      </c>
      <c r="I587" s="50"/>
      <c r="J587" s="111">
        <f t="shared" si="402"/>
        <v>0</v>
      </c>
      <c r="K587" s="113"/>
      <c r="L587" s="169" t="str">
        <f t="shared" si="429"/>
        <v/>
      </c>
      <c r="M587" s="306" t="s">
        <v>28</v>
      </c>
      <c r="N587" s="164"/>
      <c r="O587" s="170"/>
      <c r="P587" s="171"/>
      <c r="Q587" s="204"/>
      <c r="R587" s="204"/>
      <c r="S587" s="204"/>
      <c r="T587" s="172"/>
      <c r="U587" s="173"/>
      <c r="V587" s="172"/>
      <c r="W587" s="215"/>
      <c r="X587" s="182"/>
      <c r="Y587" s="244"/>
    </row>
    <row r="588" spans="1:28" s="2" customFormat="1" ht="96.75" customHeight="1">
      <c r="A588" s="168">
        <v>3</v>
      </c>
      <c r="B588" s="110" t="str">
        <f t="shared" si="395"/>
        <v/>
      </c>
      <c r="C588" s="111">
        <f t="shared" si="396"/>
        <v>3</v>
      </c>
      <c r="D588" s="112">
        <f t="shared" si="397"/>
        <v>1</v>
      </c>
      <c r="E588" s="112">
        <f t="shared" si="398"/>
        <v>11</v>
      </c>
      <c r="F588" s="112">
        <f t="shared" si="399"/>
        <v>14</v>
      </c>
      <c r="G588" s="111" t="str">
        <f t="shared" si="400"/>
        <v/>
      </c>
      <c r="H588" s="111" t="str">
        <f t="shared" si="401"/>
        <v/>
      </c>
      <c r="I588" s="50"/>
      <c r="J588" s="111" t="str">
        <f t="shared" si="402"/>
        <v/>
      </c>
      <c r="K588" s="113"/>
      <c r="L588" s="169" t="str">
        <f t="shared" si="429"/>
        <v>1.11.14</v>
      </c>
      <c r="M588" s="315" t="s">
        <v>317</v>
      </c>
      <c r="N588" s="164"/>
      <c r="O588" s="170"/>
      <c r="P588" s="171"/>
      <c r="Q588" s="204"/>
      <c r="R588" s="204"/>
      <c r="S588" s="204"/>
      <c r="T588" s="172"/>
      <c r="U588" s="173"/>
      <c r="V588" s="172"/>
      <c r="W588" s="175"/>
      <c r="X588" s="182"/>
      <c r="Y588" s="231"/>
      <c r="Z588" s="2" t="s">
        <v>85</v>
      </c>
    </row>
    <row r="589" spans="1:28" s="2" customFormat="1" ht="22.5">
      <c r="A589" s="168">
        <v>4</v>
      </c>
      <c r="B589" s="110" t="str">
        <f t="shared" si="395"/>
        <v/>
      </c>
      <c r="C589" s="111">
        <f t="shared" si="396"/>
        <v>4</v>
      </c>
      <c r="D589" s="112">
        <f t="shared" si="397"/>
        <v>1</v>
      </c>
      <c r="E589" s="112">
        <f t="shared" si="398"/>
        <v>11</v>
      </c>
      <c r="F589" s="112">
        <f t="shared" si="399"/>
        <v>14</v>
      </c>
      <c r="G589" s="111">
        <f t="shared" si="400"/>
        <v>1</v>
      </c>
      <c r="H589" s="111" t="str">
        <f t="shared" si="401"/>
        <v/>
      </c>
      <c r="I589" s="50"/>
      <c r="J589" s="111" t="str">
        <f t="shared" si="402"/>
        <v/>
      </c>
      <c r="K589" s="113"/>
      <c r="L589" s="169" t="str">
        <f t="shared" si="429"/>
        <v>1.11.14.1</v>
      </c>
      <c r="M589" s="314" t="s">
        <v>318</v>
      </c>
      <c r="N589" s="164" t="s">
        <v>7</v>
      </c>
      <c r="O589" s="170">
        <v>1</v>
      </c>
      <c r="P589" s="171"/>
      <c r="Q589" s="205"/>
      <c r="R589" s="204"/>
      <c r="S589" s="204"/>
      <c r="T589" s="172"/>
      <c r="U589" s="173">
        <f t="shared" ref="U589" si="436">PRODUCT(O589:T589)</f>
        <v>1</v>
      </c>
      <c r="V589" s="172">
        <f t="shared" ref="V589:W589" si="437">SUM(U589)</f>
        <v>1</v>
      </c>
      <c r="W589" s="175">
        <f t="shared" si="437"/>
        <v>1</v>
      </c>
      <c r="X589" s="182"/>
      <c r="Y589" s="231"/>
      <c r="Z589" s="2" t="s">
        <v>85</v>
      </c>
    </row>
    <row r="590" spans="1:28" s="2" customFormat="1">
      <c r="A590" s="168"/>
      <c r="B590" s="110" t="str">
        <f t="shared" si="395"/>
        <v/>
      </c>
      <c r="C590" s="111">
        <f t="shared" si="396"/>
        <v>4</v>
      </c>
      <c r="D590" s="112">
        <f t="shared" si="397"/>
        <v>1</v>
      </c>
      <c r="E590" s="112">
        <f t="shared" si="398"/>
        <v>11</v>
      </c>
      <c r="F590" s="112">
        <f t="shared" si="399"/>
        <v>14</v>
      </c>
      <c r="G590" s="111">
        <f t="shared" si="400"/>
        <v>1</v>
      </c>
      <c r="H590" s="111" t="str">
        <f t="shared" si="401"/>
        <v/>
      </c>
      <c r="I590" s="50"/>
      <c r="J590" s="111">
        <f t="shared" si="402"/>
        <v>0</v>
      </c>
      <c r="K590" s="113"/>
      <c r="L590" s="169" t="str">
        <f t="shared" si="429"/>
        <v/>
      </c>
      <c r="M590" s="166"/>
      <c r="N590" s="164"/>
      <c r="O590" s="170"/>
      <c r="P590" s="171"/>
      <c r="Q590" s="203"/>
      <c r="R590" s="204"/>
      <c r="S590" s="204"/>
      <c r="T590" s="172"/>
      <c r="U590" s="173"/>
      <c r="V590" s="172"/>
      <c r="W590" s="175"/>
      <c r="X590" s="182"/>
      <c r="Y590" s="231"/>
    </row>
    <row r="591" spans="1:28" s="2" customFormat="1">
      <c r="A591" s="168">
        <v>2</v>
      </c>
      <c r="B591" s="110" t="str">
        <f t="shared" si="395"/>
        <v/>
      </c>
      <c r="C591" s="111">
        <f t="shared" si="396"/>
        <v>2</v>
      </c>
      <c r="D591" s="112">
        <f t="shared" si="397"/>
        <v>1</v>
      </c>
      <c r="E591" s="112">
        <f t="shared" si="398"/>
        <v>12</v>
      </c>
      <c r="F591" s="112" t="str">
        <f t="shared" si="399"/>
        <v/>
      </c>
      <c r="G591" s="111" t="str">
        <f t="shared" si="400"/>
        <v/>
      </c>
      <c r="H591" s="111" t="str">
        <f t="shared" si="401"/>
        <v/>
      </c>
      <c r="I591" s="50"/>
      <c r="J591" s="111" t="str">
        <f t="shared" si="402"/>
        <v/>
      </c>
      <c r="K591" s="113"/>
      <c r="L591" s="212" t="str">
        <f t="shared" si="429"/>
        <v>1.12</v>
      </c>
      <c r="M591" s="225" t="s">
        <v>55</v>
      </c>
      <c r="N591" s="164"/>
      <c r="O591" s="170"/>
      <c r="P591" s="171"/>
      <c r="Q591" s="203"/>
      <c r="R591" s="204"/>
      <c r="S591" s="204"/>
      <c r="T591" s="172"/>
      <c r="U591" s="173"/>
      <c r="V591" s="172"/>
      <c r="W591" s="175"/>
      <c r="Y591" s="231"/>
    </row>
    <row r="592" spans="1:28" s="2" customFormat="1">
      <c r="A592" s="168"/>
      <c r="B592" s="110" t="str">
        <f t="shared" si="395"/>
        <v/>
      </c>
      <c r="C592" s="111">
        <f t="shared" si="396"/>
        <v>2</v>
      </c>
      <c r="D592" s="112">
        <f t="shared" si="397"/>
        <v>1</v>
      </c>
      <c r="E592" s="112">
        <f t="shared" si="398"/>
        <v>12</v>
      </c>
      <c r="F592" s="112" t="str">
        <f t="shared" si="399"/>
        <v/>
      </c>
      <c r="G592" s="111" t="str">
        <f t="shared" si="400"/>
        <v/>
      </c>
      <c r="H592" s="111" t="str">
        <f t="shared" si="401"/>
        <v/>
      </c>
      <c r="I592" s="50"/>
      <c r="J592" s="111">
        <f t="shared" si="402"/>
        <v>0</v>
      </c>
      <c r="K592" s="113"/>
      <c r="L592" s="169" t="str">
        <f t="shared" si="422"/>
        <v/>
      </c>
      <c r="M592" s="163"/>
      <c r="N592" s="164"/>
      <c r="O592" s="170"/>
      <c r="P592" s="171"/>
      <c r="Q592" s="203"/>
      <c r="R592" s="204"/>
      <c r="S592" s="204"/>
      <c r="T592" s="172"/>
      <c r="U592" s="173"/>
      <c r="V592" s="172"/>
      <c r="W592" s="175"/>
      <c r="Y592" s="231"/>
    </row>
    <row r="593" spans="1:26" s="2" customFormat="1" ht="108" customHeight="1">
      <c r="A593" s="168">
        <v>3</v>
      </c>
      <c r="B593" s="110" t="str">
        <f t="shared" si="395"/>
        <v/>
      </c>
      <c r="C593" s="111">
        <f t="shared" si="396"/>
        <v>3</v>
      </c>
      <c r="D593" s="112">
        <f t="shared" si="397"/>
        <v>1</v>
      </c>
      <c r="E593" s="112">
        <f t="shared" si="398"/>
        <v>12</v>
      </c>
      <c r="F593" s="112">
        <f t="shared" si="399"/>
        <v>1</v>
      </c>
      <c r="G593" s="111" t="str">
        <f t="shared" si="400"/>
        <v/>
      </c>
      <c r="H593" s="111" t="str">
        <f t="shared" si="401"/>
        <v/>
      </c>
      <c r="I593" s="50"/>
      <c r="J593" s="111" t="str">
        <f t="shared" si="402"/>
        <v/>
      </c>
      <c r="K593" s="113"/>
      <c r="L593" s="169" t="str">
        <f>IF(A593=0,"",IF(AND(D593="",E593="",F593="",G593="",H593=""),"",CONCATENATE(TEXT(D593,0),IF(E593="","",CONCATENATE(".",TEXT(E593,0))),IF(F593="","",CONCATENATE(".",TEXT(F593,0))),IF(G593="","",CONCATENATE(".",TEXT(G593,0))),IF(H593="","",CONCATENATE(".",TEXT(H593,0))),IF(I593="","",CONCATENATE(".",TEXT(I593,0))))))</f>
        <v>1.12.1</v>
      </c>
      <c r="M593" s="310" t="s">
        <v>319</v>
      </c>
      <c r="N593" s="164"/>
      <c r="O593" s="170"/>
      <c r="P593" s="171"/>
      <c r="Q593" s="204"/>
      <c r="R593" s="204"/>
      <c r="S593" s="204"/>
      <c r="T593" s="172"/>
      <c r="U593" s="173"/>
      <c r="V593" s="172"/>
      <c r="W593" s="175"/>
      <c r="X593" s="182"/>
      <c r="Y593" s="231"/>
    </row>
    <row r="594" spans="1:26" s="2" customFormat="1" ht="45">
      <c r="A594" s="168">
        <v>4</v>
      </c>
      <c r="B594" s="110" t="str">
        <f t="shared" si="395"/>
        <v/>
      </c>
      <c r="C594" s="111">
        <f t="shared" si="396"/>
        <v>4</v>
      </c>
      <c r="D594" s="112">
        <f t="shared" si="397"/>
        <v>1</v>
      </c>
      <c r="E594" s="112">
        <f t="shared" si="398"/>
        <v>12</v>
      </c>
      <c r="F594" s="112">
        <f t="shared" si="399"/>
        <v>1</v>
      </c>
      <c r="G594" s="111">
        <f t="shared" si="400"/>
        <v>1</v>
      </c>
      <c r="H594" s="111" t="str">
        <f t="shared" si="401"/>
        <v/>
      </c>
      <c r="I594" s="50"/>
      <c r="J594" s="111" t="str">
        <f t="shared" si="402"/>
        <v/>
      </c>
      <c r="K594" s="113"/>
      <c r="L594" s="169" t="str">
        <f t="shared" ref="L594:L600" si="438">IF(A594=0,"",IF(AND(D594="",E594="",F594="",G594="",H594=""),"",CONCATENATE(TEXT(D594,0),IF(E594="","",CONCATENATE(".",TEXT(E594,0))),IF(F594="","",CONCATENATE(".",TEXT(F594,0))),IF(G594="","",CONCATENATE(".",TEXT(G594,0))),IF(H594="","",CONCATENATE(".",TEXT(H594,0))),IF(I594="","",CONCATENATE(".",TEXT(I594,0))))))</f>
        <v>1.12.1.1</v>
      </c>
      <c r="M594" s="314" t="s">
        <v>320</v>
      </c>
      <c r="N594" s="164" t="s">
        <v>7</v>
      </c>
      <c r="O594" s="170">
        <v>1</v>
      </c>
      <c r="P594" s="171"/>
      <c r="Q594" s="205"/>
      <c r="R594" s="204"/>
      <c r="S594" s="204"/>
      <c r="T594" s="172"/>
      <c r="U594" s="173">
        <f t="shared" ref="U594:U600" si="439">PRODUCT(O594:T594)</f>
        <v>1</v>
      </c>
      <c r="V594" s="172">
        <f t="shared" ref="V594:W600" si="440">SUM(U594)</f>
        <v>1</v>
      </c>
      <c r="W594" s="175">
        <f t="shared" si="440"/>
        <v>1</v>
      </c>
      <c r="X594" s="182"/>
      <c r="Y594" s="231"/>
    </row>
    <row r="595" spans="1:26" s="2" customFormat="1" ht="45">
      <c r="A595" s="168">
        <v>4</v>
      </c>
      <c r="B595" s="110" t="str">
        <f t="shared" si="395"/>
        <v/>
      </c>
      <c r="C595" s="111">
        <f t="shared" si="396"/>
        <v>4</v>
      </c>
      <c r="D595" s="112">
        <f t="shared" si="397"/>
        <v>1</v>
      </c>
      <c r="E595" s="112">
        <f t="shared" si="398"/>
        <v>12</v>
      </c>
      <c r="F595" s="112">
        <f t="shared" si="399"/>
        <v>1</v>
      </c>
      <c r="G595" s="111">
        <f t="shared" si="400"/>
        <v>2</v>
      </c>
      <c r="H595" s="111" t="str">
        <f t="shared" si="401"/>
        <v/>
      </c>
      <c r="I595" s="50"/>
      <c r="J595" s="111" t="str">
        <f t="shared" si="402"/>
        <v/>
      </c>
      <c r="K595" s="113"/>
      <c r="L595" s="169" t="str">
        <f t="shared" si="438"/>
        <v>1.12.1.2</v>
      </c>
      <c r="M595" s="314" t="s">
        <v>321</v>
      </c>
      <c r="N595" s="164" t="s">
        <v>7</v>
      </c>
      <c r="O595" s="170">
        <v>1</v>
      </c>
      <c r="P595" s="171"/>
      <c r="Q595" s="205"/>
      <c r="R595" s="204"/>
      <c r="S595" s="204"/>
      <c r="T595" s="172"/>
      <c r="U595" s="173">
        <f t="shared" si="439"/>
        <v>1</v>
      </c>
      <c r="V595" s="172">
        <f t="shared" si="440"/>
        <v>1</v>
      </c>
      <c r="W595" s="175">
        <f t="shared" si="440"/>
        <v>1</v>
      </c>
      <c r="X595" s="182"/>
      <c r="Y595" s="231"/>
    </row>
    <row r="596" spans="1:26" s="2" customFormat="1" ht="33.75">
      <c r="A596" s="168">
        <v>4</v>
      </c>
      <c r="B596" s="110" t="str">
        <f t="shared" si="395"/>
        <v/>
      </c>
      <c r="C596" s="111">
        <f t="shared" si="396"/>
        <v>4</v>
      </c>
      <c r="D596" s="112">
        <f t="shared" si="397"/>
        <v>1</v>
      </c>
      <c r="E596" s="112">
        <f t="shared" si="398"/>
        <v>12</v>
      </c>
      <c r="F596" s="112">
        <f t="shared" si="399"/>
        <v>1</v>
      </c>
      <c r="G596" s="111">
        <f t="shared" si="400"/>
        <v>3</v>
      </c>
      <c r="H596" s="111" t="str">
        <f t="shared" si="401"/>
        <v/>
      </c>
      <c r="I596" s="50"/>
      <c r="J596" s="111" t="str">
        <f t="shared" si="402"/>
        <v/>
      </c>
      <c r="K596" s="113"/>
      <c r="L596" s="169" t="str">
        <f t="shared" si="438"/>
        <v>1.12.1.3</v>
      </c>
      <c r="M596" s="314" t="s">
        <v>322</v>
      </c>
      <c r="N596" s="164" t="s">
        <v>7</v>
      </c>
      <c r="O596" s="170">
        <v>1</v>
      </c>
      <c r="P596" s="171"/>
      <c r="Q596" s="205"/>
      <c r="R596" s="204"/>
      <c r="S596" s="204"/>
      <c r="T596" s="172"/>
      <c r="U596" s="173">
        <f t="shared" si="439"/>
        <v>1</v>
      </c>
      <c r="V596" s="172">
        <f t="shared" si="440"/>
        <v>1</v>
      </c>
      <c r="W596" s="175">
        <f t="shared" si="440"/>
        <v>1</v>
      </c>
      <c r="X596" s="182"/>
      <c r="Y596" s="231"/>
    </row>
    <row r="597" spans="1:26" s="2" customFormat="1" ht="45">
      <c r="A597" s="168">
        <v>4</v>
      </c>
      <c r="B597" s="110" t="str">
        <f t="shared" si="395"/>
        <v/>
      </c>
      <c r="C597" s="111">
        <f t="shared" si="396"/>
        <v>4</v>
      </c>
      <c r="D597" s="112">
        <f t="shared" si="397"/>
        <v>1</v>
      </c>
      <c r="E597" s="112">
        <f t="shared" si="398"/>
        <v>12</v>
      </c>
      <c r="F597" s="112">
        <f t="shared" si="399"/>
        <v>1</v>
      </c>
      <c r="G597" s="111">
        <f t="shared" si="400"/>
        <v>4</v>
      </c>
      <c r="H597" s="111" t="str">
        <f t="shared" si="401"/>
        <v/>
      </c>
      <c r="I597" s="50"/>
      <c r="J597" s="111" t="str">
        <f t="shared" si="402"/>
        <v/>
      </c>
      <c r="K597" s="113"/>
      <c r="L597" s="169" t="str">
        <f t="shared" si="438"/>
        <v>1.12.1.4</v>
      </c>
      <c r="M597" s="314" t="s">
        <v>323</v>
      </c>
      <c r="N597" s="164" t="s">
        <v>7</v>
      </c>
      <c r="O597" s="170">
        <v>1</v>
      </c>
      <c r="P597" s="171"/>
      <c r="Q597" s="205"/>
      <c r="R597" s="204"/>
      <c r="S597" s="204"/>
      <c r="T597" s="172"/>
      <c r="U597" s="173">
        <f t="shared" si="439"/>
        <v>1</v>
      </c>
      <c r="V597" s="172">
        <f t="shared" si="440"/>
        <v>1</v>
      </c>
      <c r="W597" s="175">
        <f t="shared" si="440"/>
        <v>1</v>
      </c>
      <c r="X597" s="182"/>
      <c r="Y597" s="231"/>
    </row>
    <row r="598" spans="1:26" s="2" customFormat="1" ht="45">
      <c r="A598" s="168">
        <v>4</v>
      </c>
      <c r="B598" s="110" t="str">
        <f t="shared" si="395"/>
        <v/>
      </c>
      <c r="C598" s="111">
        <f t="shared" si="396"/>
        <v>4</v>
      </c>
      <c r="D598" s="112">
        <f t="shared" si="397"/>
        <v>1</v>
      </c>
      <c r="E598" s="112">
        <f t="shared" si="398"/>
        <v>12</v>
      </c>
      <c r="F598" s="112">
        <f t="shared" si="399"/>
        <v>1</v>
      </c>
      <c r="G598" s="111">
        <f t="shared" si="400"/>
        <v>5</v>
      </c>
      <c r="H598" s="111" t="str">
        <f t="shared" si="401"/>
        <v/>
      </c>
      <c r="I598" s="50"/>
      <c r="J598" s="111" t="str">
        <f t="shared" si="402"/>
        <v/>
      </c>
      <c r="K598" s="113"/>
      <c r="L598" s="169" t="str">
        <f t="shared" si="438"/>
        <v>1.12.1.5</v>
      </c>
      <c r="M598" s="314" t="s">
        <v>324</v>
      </c>
      <c r="N598" s="164" t="s">
        <v>7</v>
      </c>
      <c r="O598" s="170">
        <v>1</v>
      </c>
      <c r="P598" s="171"/>
      <c r="Q598" s="205"/>
      <c r="R598" s="204"/>
      <c r="S598" s="204"/>
      <c r="T598" s="172"/>
      <c r="U598" s="173">
        <f t="shared" si="439"/>
        <v>1</v>
      </c>
      <c r="V598" s="172">
        <f t="shared" si="440"/>
        <v>1</v>
      </c>
      <c r="W598" s="175">
        <f t="shared" si="440"/>
        <v>1</v>
      </c>
      <c r="X598" s="182"/>
      <c r="Y598" s="231"/>
    </row>
    <row r="599" spans="1:26" s="2" customFormat="1" ht="45">
      <c r="A599" s="168">
        <v>4</v>
      </c>
      <c r="B599" s="110" t="str">
        <f t="shared" si="395"/>
        <v/>
      </c>
      <c r="C599" s="111">
        <f t="shared" si="396"/>
        <v>4</v>
      </c>
      <c r="D599" s="112">
        <f t="shared" si="397"/>
        <v>1</v>
      </c>
      <c r="E599" s="112">
        <f t="shared" si="398"/>
        <v>12</v>
      </c>
      <c r="F599" s="112">
        <f t="shared" si="399"/>
        <v>1</v>
      </c>
      <c r="G599" s="111">
        <f t="shared" si="400"/>
        <v>6</v>
      </c>
      <c r="H599" s="111" t="str">
        <f t="shared" si="401"/>
        <v/>
      </c>
      <c r="I599" s="50"/>
      <c r="J599" s="111" t="str">
        <f t="shared" si="402"/>
        <v/>
      </c>
      <c r="K599" s="113"/>
      <c r="L599" s="169" t="str">
        <f t="shared" si="438"/>
        <v>1.12.1.6</v>
      </c>
      <c r="M599" s="314" t="s">
        <v>325</v>
      </c>
      <c r="N599" s="164" t="s">
        <v>7</v>
      </c>
      <c r="O599" s="170">
        <v>1</v>
      </c>
      <c r="P599" s="171"/>
      <c r="Q599" s="205"/>
      <c r="R599" s="204"/>
      <c r="S599" s="204"/>
      <c r="T599" s="172"/>
      <c r="U599" s="173">
        <f t="shared" si="439"/>
        <v>1</v>
      </c>
      <c r="V599" s="172">
        <f t="shared" si="440"/>
        <v>1</v>
      </c>
      <c r="W599" s="175">
        <f t="shared" si="440"/>
        <v>1</v>
      </c>
      <c r="X599" s="182"/>
      <c r="Y599" s="231"/>
    </row>
    <row r="600" spans="1:26" s="2" customFormat="1" ht="22.5">
      <c r="A600" s="168">
        <v>4</v>
      </c>
      <c r="B600" s="110" t="str">
        <f t="shared" si="395"/>
        <v/>
      </c>
      <c r="C600" s="111">
        <f t="shared" si="396"/>
        <v>4</v>
      </c>
      <c r="D600" s="112">
        <f t="shared" si="397"/>
        <v>1</v>
      </c>
      <c r="E600" s="112">
        <f t="shared" si="398"/>
        <v>12</v>
      </c>
      <c r="F600" s="112">
        <f t="shared" si="399"/>
        <v>1</v>
      </c>
      <c r="G600" s="111">
        <f t="shared" si="400"/>
        <v>7</v>
      </c>
      <c r="H600" s="111" t="str">
        <f t="shared" si="401"/>
        <v/>
      </c>
      <c r="I600" s="50"/>
      <c r="J600" s="111" t="str">
        <f t="shared" si="402"/>
        <v/>
      </c>
      <c r="K600" s="113"/>
      <c r="L600" s="169" t="str">
        <f t="shared" si="438"/>
        <v>1.12.1.7</v>
      </c>
      <c r="M600" s="314" t="s">
        <v>326</v>
      </c>
      <c r="N600" s="164" t="s">
        <v>7</v>
      </c>
      <c r="O600" s="170">
        <v>8</v>
      </c>
      <c r="P600" s="171"/>
      <c r="Q600" s="205"/>
      <c r="R600" s="204"/>
      <c r="S600" s="204"/>
      <c r="T600" s="172"/>
      <c r="U600" s="173">
        <f t="shared" si="439"/>
        <v>8</v>
      </c>
      <c r="V600" s="172">
        <f t="shared" si="440"/>
        <v>8</v>
      </c>
      <c r="W600" s="175">
        <f t="shared" si="440"/>
        <v>8</v>
      </c>
      <c r="X600" s="182"/>
      <c r="Y600" s="231"/>
      <c r="Z600" s="2" t="s">
        <v>86</v>
      </c>
    </row>
    <row r="601" spans="1:26" s="1" customFormat="1">
      <c r="A601" s="168"/>
      <c r="B601" s="110" t="str">
        <f t="shared" si="395"/>
        <v/>
      </c>
      <c r="C601" s="111">
        <f t="shared" si="396"/>
        <v>4</v>
      </c>
      <c r="D601" s="112">
        <f t="shared" si="397"/>
        <v>1</v>
      </c>
      <c r="E601" s="112">
        <f t="shared" si="398"/>
        <v>12</v>
      </c>
      <c r="F601" s="112">
        <f t="shared" si="399"/>
        <v>1</v>
      </c>
      <c r="G601" s="111">
        <f t="shared" si="400"/>
        <v>7</v>
      </c>
      <c r="H601" s="111" t="str">
        <f t="shared" si="401"/>
        <v/>
      </c>
      <c r="I601" s="50"/>
      <c r="J601" s="111">
        <f t="shared" si="402"/>
        <v>0</v>
      </c>
      <c r="K601" s="113"/>
      <c r="L601" s="169" t="str">
        <f t="shared" si="422"/>
        <v/>
      </c>
      <c r="M601" s="307" t="s">
        <v>28</v>
      </c>
      <c r="N601" s="164"/>
      <c r="O601" s="170"/>
      <c r="P601" s="171"/>
      <c r="Q601" s="204"/>
      <c r="R601" s="204"/>
      <c r="S601" s="204"/>
      <c r="T601" s="172"/>
      <c r="U601" s="150"/>
      <c r="V601" s="143"/>
      <c r="W601" s="144"/>
      <c r="X601" s="145"/>
      <c r="Y601" s="231"/>
      <c r="Z601" s="2"/>
    </row>
    <row r="602" spans="1:26" s="1" customFormat="1" ht="93.75" customHeight="1">
      <c r="A602" s="168">
        <v>3</v>
      </c>
      <c r="B602" s="110" t="str">
        <f t="shared" si="395"/>
        <v/>
      </c>
      <c r="C602" s="111">
        <f t="shared" si="396"/>
        <v>3</v>
      </c>
      <c r="D602" s="112">
        <f t="shared" si="397"/>
        <v>1</v>
      </c>
      <c r="E602" s="112">
        <f t="shared" si="398"/>
        <v>12</v>
      </c>
      <c r="F602" s="112">
        <f t="shared" si="399"/>
        <v>2</v>
      </c>
      <c r="G602" s="111" t="str">
        <f t="shared" si="400"/>
        <v/>
      </c>
      <c r="H602" s="111" t="str">
        <f t="shared" si="401"/>
        <v/>
      </c>
      <c r="I602" s="50"/>
      <c r="J602" s="111" t="str">
        <f t="shared" si="402"/>
        <v/>
      </c>
      <c r="K602" s="113"/>
      <c r="L602" s="169" t="str">
        <f t="shared" si="422"/>
        <v>1.12.2</v>
      </c>
      <c r="M602" s="310" t="s">
        <v>327</v>
      </c>
      <c r="N602" s="164"/>
      <c r="O602" s="170"/>
      <c r="P602" s="171"/>
      <c r="Q602" s="204"/>
      <c r="R602" s="204"/>
      <c r="S602" s="204"/>
      <c r="T602" s="172"/>
      <c r="U602" s="173"/>
      <c r="V602" s="172"/>
      <c r="W602" s="175"/>
      <c r="X602" s="182"/>
      <c r="Y602" s="231"/>
      <c r="Z602" s="2"/>
    </row>
    <row r="603" spans="1:26" s="1" customFormat="1" ht="63.75" customHeight="1">
      <c r="A603" s="168">
        <v>4</v>
      </c>
      <c r="B603" s="110" t="str">
        <f t="shared" ref="B603:B666" si="441">IF(OR(A603&gt;C602+1,A603&gt;5),"ERRO","")</f>
        <v/>
      </c>
      <c r="C603" s="111">
        <f t="shared" ref="C603:C666" si="442">IF(A603=0,C602,A603)</f>
        <v>4</v>
      </c>
      <c r="D603" s="112">
        <f t="shared" ref="D603:D666" si="443">IF(A603=0,D602,IF(A603=1,D602+1,D602))</f>
        <v>1</v>
      </c>
      <c r="E603" s="112">
        <f t="shared" ref="E603:E666" si="444">IF(A603=0,E602,IF(D603&gt;D602,"",IF(E602&lt;&gt;"",IF(A603=2,E602+1,E602),1)))</f>
        <v>12</v>
      </c>
      <c r="F603" s="112">
        <f t="shared" ref="F603:F666" si="445">IF(A603=0,F602,IF(D603&gt;D602,"",IF(E603&lt;&gt;E602,"",IF(F602&lt;&gt;"",IF(A603=3,F602+1,F602),1))))</f>
        <v>2</v>
      </c>
      <c r="G603" s="111">
        <f t="shared" ref="G603:G666" si="446">IF(A603=0,G602,IF(D603&gt;D602,"",IF(E603&lt;&gt;E602,"",IF(F602&lt;&gt;F603,"",IF(G602&lt;&gt;"",IF(A603=4,G602+1,G602),1)))))</f>
        <v>1</v>
      </c>
      <c r="H603" s="111" t="str">
        <f t="shared" ref="H603:H666" si="447">IF(A603=0,H602,IF(D603&gt;D602,"",IF(E603&lt;&gt;E602,"",IF(F602&lt;&gt;F603,"",IF(G603&lt;&gt;G602,"",IF(A603=5,IF(H602="",1,H602+1),""))))))</f>
        <v/>
      </c>
      <c r="I603" s="50"/>
      <c r="J603" s="111" t="str">
        <f t="shared" ref="J603:J666" si="448">IF(A603=0,I602,IF(D603&gt;D602,"",IF(E603&lt;&gt;E602,"",IF(F602&lt;&gt;F603,"",IF(G603&lt;&gt;G602,"",IF(H603&lt;&gt;H602,"",IF(A603=6,IF(I602="",1,I602+1),"")))))))</f>
        <v/>
      </c>
      <c r="K603" s="113"/>
      <c r="L603" s="169" t="str">
        <f t="shared" si="422"/>
        <v>1.12.2.1</v>
      </c>
      <c r="M603" s="305" t="s">
        <v>328</v>
      </c>
      <c r="N603" s="164" t="s">
        <v>7</v>
      </c>
      <c r="O603" s="170">
        <v>1</v>
      </c>
      <c r="P603" s="171"/>
      <c r="Q603" s="204"/>
      <c r="R603" s="204"/>
      <c r="S603" s="204"/>
      <c r="T603" s="172"/>
      <c r="U603" s="173">
        <f t="shared" ref="U603:U604" si="449">PRODUCT(O603:T603)</f>
        <v>1</v>
      </c>
      <c r="V603" s="172">
        <f t="shared" ref="V603:W604" si="450">SUM(U603)</f>
        <v>1</v>
      </c>
      <c r="W603" s="175">
        <f t="shared" si="450"/>
        <v>1</v>
      </c>
      <c r="X603" s="182"/>
      <c r="Y603" s="231"/>
      <c r="Z603" s="2" t="s">
        <v>87</v>
      </c>
    </row>
    <row r="604" spans="1:26" s="1" customFormat="1" ht="33.75">
      <c r="A604" s="168">
        <v>4</v>
      </c>
      <c r="B604" s="110" t="str">
        <f t="shared" si="441"/>
        <v/>
      </c>
      <c r="C604" s="111">
        <f t="shared" si="442"/>
        <v>4</v>
      </c>
      <c r="D604" s="112">
        <f t="shared" si="443"/>
        <v>1</v>
      </c>
      <c r="E604" s="112">
        <f t="shared" si="444"/>
        <v>12</v>
      </c>
      <c r="F604" s="112">
        <f t="shared" si="445"/>
        <v>2</v>
      </c>
      <c r="G604" s="111">
        <f t="shared" si="446"/>
        <v>2</v>
      </c>
      <c r="H604" s="111" t="str">
        <f t="shared" si="447"/>
        <v/>
      </c>
      <c r="I604" s="50"/>
      <c r="J604" s="111" t="str">
        <f t="shared" si="448"/>
        <v/>
      </c>
      <c r="K604" s="113"/>
      <c r="L604" s="169" t="str">
        <f t="shared" si="422"/>
        <v>1.12.2.2</v>
      </c>
      <c r="M604" s="305" t="s">
        <v>329</v>
      </c>
      <c r="N604" s="164" t="s">
        <v>7</v>
      </c>
      <c r="O604" s="170">
        <v>1</v>
      </c>
      <c r="P604" s="171"/>
      <c r="Q604" s="204"/>
      <c r="R604" s="204"/>
      <c r="S604" s="204"/>
      <c r="T604" s="172"/>
      <c r="U604" s="173">
        <f t="shared" si="449"/>
        <v>1</v>
      </c>
      <c r="V604" s="172">
        <f t="shared" si="450"/>
        <v>1</v>
      </c>
      <c r="W604" s="175">
        <f t="shared" si="450"/>
        <v>1</v>
      </c>
      <c r="X604" s="182"/>
      <c r="Y604" s="231"/>
      <c r="Z604" s="2" t="s">
        <v>87</v>
      </c>
    </row>
    <row r="605" spans="1:26" s="1" customFormat="1" ht="33.75">
      <c r="A605" s="168">
        <v>4</v>
      </c>
      <c r="B605" s="110" t="str">
        <f t="shared" si="441"/>
        <v/>
      </c>
      <c r="C605" s="111">
        <f t="shared" si="442"/>
        <v>4</v>
      </c>
      <c r="D605" s="112">
        <f t="shared" si="443"/>
        <v>1</v>
      </c>
      <c r="E605" s="112">
        <f t="shared" si="444"/>
        <v>12</v>
      </c>
      <c r="F605" s="112">
        <f t="shared" si="445"/>
        <v>2</v>
      </c>
      <c r="G605" s="111">
        <f t="shared" si="446"/>
        <v>3</v>
      </c>
      <c r="H605" s="111" t="str">
        <f t="shared" si="447"/>
        <v/>
      </c>
      <c r="I605" s="50"/>
      <c r="J605" s="111" t="str">
        <f t="shared" si="448"/>
        <v/>
      </c>
      <c r="K605" s="113"/>
      <c r="L605" s="169" t="str">
        <f t="shared" si="422"/>
        <v>1.12.2.3</v>
      </c>
      <c r="M605" s="305" t="s">
        <v>330</v>
      </c>
      <c r="N605" s="164" t="s">
        <v>7</v>
      </c>
      <c r="O605" s="170">
        <v>1</v>
      </c>
      <c r="P605" s="171"/>
      <c r="Q605" s="204"/>
      <c r="R605" s="204"/>
      <c r="S605" s="204"/>
      <c r="T605" s="172"/>
      <c r="U605" s="173">
        <f>PRODUCT(O605:T605)</f>
        <v>1</v>
      </c>
      <c r="V605" s="172">
        <f>SUM(U605)</f>
        <v>1</v>
      </c>
      <c r="W605" s="175">
        <f>SUM(V605)</f>
        <v>1</v>
      </c>
      <c r="X605" s="182"/>
      <c r="Y605" s="231"/>
      <c r="Z605" s="2" t="s">
        <v>87</v>
      </c>
    </row>
    <row r="606" spans="1:26" s="1" customFormat="1">
      <c r="A606" s="168"/>
      <c r="B606" s="110" t="str">
        <f t="shared" si="441"/>
        <v/>
      </c>
      <c r="C606" s="111">
        <f t="shared" si="442"/>
        <v>4</v>
      </c>
      <c r="D606" s="112">
        <f t="shared" si="443"/>
        <v>1</v>
      </c>
      <c r="E606" s="112">
        <f t="shared" si="444"/>
        <v>12</v>
      </c>
      <c r="F606" s="112">
        <f t="shared" si="445"/>
        <v>2</v>
      </c>
      <c r="G606" s="111">
        <f t="shared" si="446"/>
        <v>3</v>
      </c>
      <c r="H606" s="111" t="str">
        <f t="shared" si="447"/>
        <v/>
      </c>
      <c r="I606" s="50"/>
      <c r="J606" s="111">
        <f t="shared" si="448"/>
        <v>0</v>
      </c>
      <c r="K606" s="113"/>
      <c r="L606" s="169" t="str">
        <f t="shared" si="422"/>
        <v/>
      </c>
      <c r="M606" s="307" t="s">
        <v>28</v>
      </c>
      <c r="N606" s="164"/>
      <c r="O606" s="170"/>
      <c r="P606" s="171"/>
      <c r="Q606" s="204"/>
      <c r="R606" s="204"/>
      <c r="S606" s="204"/>
      <c r="T606" s="172"/>
      <c r="U606" s="173"/>
      <c r="V606" s="172"/>
      <c r="W606" s="175"/>
      <c r="X606" s="145"/>
      <c r="Y606" s="231"/>
      <c r="Z606" s="2"/>
    </row>
    <row r="607" spans="1:26" s="1" customFormat="1" ht="97.5" customHeight="1">
      <c r="A607" s="168">
        <v>3</v>
      </c>
      <c r="B607" s="110" t="str">
        <f t="shared" si="441"/>
        <v/>
      </c>
      <c r="C607" s="111">
        <f t="shared" si="442"/>
        <v>3</v>
      </c>
      <c r="D607" s="112">
        <f t="shared" si="443"/>
        <v>1</v>
      </c>
      <c r="E607" s="112">
        <f t="shared" si="444"/>
        <v>12</v>
      </c>
      <c r="F607" s="112">
        <f t="shared" si="445"/>
        <v>3</v>
      </c>
      <c r="G607" s="111" t="str">
        <f t="shared" si="446"/>
        <v/>
      </c>
      <c r="H607" s="111" t="str">
        <f t="shared" si="447"/>
        <v/>
      </c>
      <c r="I607" s="50"/>
      <c r="J607" s="111" t="str">
        <f t="shared" si="448"/>
        <v/>
      </c>
      <c r="K607" s="113"/>
      <c r="L607" s="169" t="str">
        <f t="shared" si="422"/>
        <v>1.12.3</v>
      </c>
      <c r="M607" s="310" t="s">
        <v>331</v>
      </c>
      <c r="N607" s="164"/>
      <c r="O607" s="170"/>
      <c r="P607" s="171"/>
      <c r="Q607" s="204"/>
      <c r="R607" s="204"/>
      <c r="S607" s="204"/>
      <c r="T607" s="172"/>
      <c r="U607" s="173"/>
      <c r="V607" s="172"/>
      <c r="W607" s="175"/>
      <c r="X607" s="182"/>
      <c r="Y607" s="231"/>
      <c r="Z607" s="2"/>
    </row>
    <row r="608" spans="1:26" s="1" customFormat="1" ht="37.5" customHeight="1">
      <c r="A608" s="168">
        <v>4</v>
      </c>
      <c r="B608" s="110" t="str">
        <f t="shared" si="441"/>
        <v/>
      </c>
      <c r="C608" s="111">
        <f t="shared" si="442"/>
        <v>4</v>
      </c>
      <c r="D608" s="112">
        <f t="shared" si="443"/>
        <v>1</v>
      </c>
      <c r="E608" s="112">
        <f t="shared" si="444"/>
        <v>12</v>
      </c>
      <c r="F608" s="112">
        <f t="shared" si="445"/>
        <v>3</v>
      </c>
      <c r="G608" s="111">
        <f t="shared" si="446"/>
        <v>1</v>
      </c>
      <c r="H608" s="111" t="str">
        <f t="shared" si="447"/>
        <v/>
      </c>
      <c r="I608" s="50"/>
      <c r="J608" s="111" t="str">
        <f t="shared" si="448"/>
        <v/>
      </c>
      <c r="K608" s="113"/>
      <c r="L608" s="169" t="str">
        <f t="shared" si="422"/>
        <v>1.12.3.1</v>
      </c>
      <c r="M608" s="305" t="s">
        <v>332</v>
      </c>
      <c r="N608" s="164" t="s">
        <v>7</v>
      </c>
      <c r="O608" s="170">
        <v>1</v>
      </c>
      <c r="P608" s="171"/>
      <c r="Q608" s="204"/>
      <c r="R608" s="204"/>
      <c r="S608" s="204"/>
      <c r="T608" s="172"/>
      <c r="U608" s="173">
        <f t="shared" ref="U608:U611" si="451">PRODUCT(O608:T608)</f>
        <v>1</v>
      </c>
      <c r="V608" s="172">
        <f t="shared" ref="V608:W611" si="452">SUM(U608)</f>
        <v>1</v>
      </c>
      <c r="W608" s="175">
        <f t="shared" si="452"/>
        <v>1</v>
      </c>
      <c r="X608" s="182"/>
      <c r="Y608" s="231"/>
      <c r="Z608" s="2" t="s">
        <v>88</v>
      </c>
    </row>
    <row r="609" spans="1:26" s="1" customFormat="1" ht="62.25" customHeight="1">
      <c r="A609" s="168">
        <v>4</v>
      </c>
      <c r="B609" s="110" t="str">
        <f t="shared" si="441"/>
        <v/>
      </c>
      <c r="C609" s="111">
        <f t="shared" si="442"/>
        <v>4</v>
      </c>
      <c r="D609" s="112">
        <f t="shared" si="443"/>
        <v>1</v>
      </c>
      <c r="E609" s="112">
        <f t="shared" si="444"/>
        <v>12</v>
      </c>
      <c r="F609" s="112">
        <f t="shared" si="445"/>
        <v>3</v>
      </c>
      <c r="G609" s="111">
        <f t="shared" si="446"/>
        <v>2</v>
      </c>
      <c r="H609" s="111" t="str">
        <f t="shared" si="447"/>
        <v/>
      </c>
      <c r="I609" s="50"/>
      <c r="J609" s="111" t="str">
        <f t="shared" si="448"/>
        <v/>
      </c>
      <c r="K609" s="113"/>
      <c r="L609" s="169" t="str">
        <f t="shared" si="422"/>
        <v>1.12.3.2</v>
      </c>
      <c r="M609" s="305" t="s">
        <v>333</v>
      </c>
      <c r="N609" s="164" t="s">
        <v>7</v>
      </c>
      <c r="O609" s="170">
        <v>1</v>
      </c>
      <c r="P609" s="171"/>
      <c r="Q609" s="204"/>
      <c r="R609" s="204"/>
      <c r="S609" s="204"/>
      <c r="T609" s="172"/>
      <c r="U609" s="173">
        <f t="shared" si="451"/>
        <v>1</v>
      </c>
      <c r="V609" s="172">
        <f t="shared" si="452"/>
        <v>1</v>
      </c>
      <c r="W609" s="175">
        <f t="shared" si="452"/>
        <v>1</v>
      </c>
      <c r="X609" s="182"/>
      <c r="Y609" s="231"/>
      <c r="Z609" s="2" t="s">
        <v>88</v>
      </c>
    </row>
    <row r="610" spans="1:26" s="1" customFormat="1" ht="36.75" customHeight="1">
      <c r="A610" s="168">
        <v>4</v>
      </c>
      <c r="B610" s="110" t="str">
        <f t="shared" si="441"/>
        <v/>
      </c>
      <c r="C610" s="111">
        <f t="shared" si="442"/>
        <v>4</v>
      </c>
      <c r="D610" s="112">
        <f t="shared" si="443"/>
        <v>1</v>
      </c>
      <c r="E610" s="112">
        <f t="shared" si="444"/>
        <v>12</v>
      </c>
      <c r="F610" s="112">
        <f t="shared" si="445"/>
        <v>3</v>
      </c>
      <c r="G610" s="111">
        <f t="shared" si="446"/>
        <v>3</v>
      </c>
      <c r="H610" s="111" t="str">
        <f t="shared" si="447"/>
        <v/>
      </c>
      <c r="I610" s="50"/>
      <c r="J610" s="111" t="str">
        <f t="shared" si="448"/>
        <v/>
      </c>
      <c r="K610" s="113"/>
      <c r="L610" s="169" t="str">
        <f t="shared" si="422"/>
        <v>1.12.3.3</v>
      </c>
      <c r="M610" s="305" t="s">
        <v>329</v>
      </c>
      <c r="N610" s="164" t="s">
        <v>7</v>
      </c>
      <c r="O610" s="170">
        <v>1</v>
      </c>
      <c r="P610" s="171"/>
      <c r="Q610" s="204"/>
      <c r="R610" s="204"/>
      <c r="S610" s="204"/>
      <c r="T610" s="172"/>
      <c r="U610" s="173">
        <f t="shared" si="451"/>
        <v>1</v>
      </c>
      <c r="V610" s="172">
        <f t="shared" si="452"/>
        <v>1</v>
      </c>
      <c r="W610" s="175">
        <f t="shared" si="452"/>
        <v>1</v>
      </c>
      <c r="X610" s="182"/>
      <c r="Y610" s="231"/>
      <c r="Z610" s="2" t="s">
        <v>88</v>
      </c>
    </row>
    <row r="611" spans="1:26" s="1" customFormat="1" ht="33.75">
      <c r="A611" s="168">
        <v>4</v>
      </c>
      <c r="B611" s="110" t="str">
        <f t="shared" si="441"/>
        <v/>
      </c>
      <c r="C611" s="111">
        <f t="shared" si="442"/>
        <v>4</v>
      </c>
      <c r="D611" s="112">
        <f t="shared" si="443"/>
        <v>1</v>
      </c>
      <c r="E611" s="112">
        <f t="shared" si="444"/>
        <v>12</v>
      </c>
      <c r="F611" s="112">
        <f t="shared" si="445"/>
        <v>3</v>
      </c>
      <c r="G611" s="111">
        <f t="shared" si="446"/>
        <v>4</v>
      </c>
      <c r="H611" s="111" t="str">
        <f t="shared" si="447"/>
        <v/>
      </c>
      <c r="I611" s="50"/>
      <c r="J611" s="111" t="str">
        <f t="shared" si="448"/>
        <v/>
      </c>
      <c r="K611" s="113"/>
      <c r="L611" s="169" t="str">
        <f t="shared" si="422"/>
        <v>1.12.3.4</v>
      </c>
      <c r="M611" s="305" t="s">
        <v>334</v>
      </c>
      <c r="N611" s="164" t="s">
        <v>7</v>
      </c>
      <c r="O611" s="170">
        <v>1</v>
      </c>
      <c r="P611" s="171"/>
      <c r="Q611" s="204"/>
      <c r="R611" s="204"/>
      <c r="S611" s="204"/>
      <c r="T611" s="172"/>
      <c r="U611" s="173">
        <f t="shared" si="451"/>
        <v>1</v>
      </c>
      <c r="V611" s="172">
        <f t="shared" si="452"/>
        <v>1</v>
      </c>
      <c r="W611" s="175">
        <f t="shared" si="452"/>
        <v>1</v>
      </c>
      <c r="X611" s="182"/>
      <c r="Y611" s="231"/>
      <c r="Z611" s="2" t="s">
        <v>88</v>
      </c>
    </row>
    <row r="612" spans="1:26" s="1" customFormat="1">
      <c r="A612" s="168"/>
      <c r="B612" s="110" t="str">
        <f t="shared" si="441"/>
        <v/>
      </c>
      <c r="C612" s="111">
        <f t="shared" si="442"/>
        <v>4</v>
      </c>
      <c r="D612" s="112">
        <f t="shared" si="443"/>
        <v>1</v>
      </c>
      <c r="E612" s="112">
        <f t="shared" si="444"/>
        <v>12</v>
      </c>
      <c r="F612" s="112">
        <f t="shared" si="445"/>
        <v>3</v>
      </c>
      <c r="G612" s="111">
        <f t="shared" si="446"/>
        <v>4</v>
      </c>
      <c r="H612" s="111" t="str">
        <f t="shared" si="447"/>
        <v/>
      </c>
      <c r="I612" s="50"/>
      <c r="J612" s="111">
        <f t="shared" si="448"/>
        <v>0</v>
      </c>
      <c r="K612" s="113"/>
      <c r="L612" s="169" t="str">
        <f t="shared" si="422"/>
        <v/>
      </c>
      <c r="M612" s="307" t="s">
        <v>28</v>
      </c>
      <c r="N612" s="164"/>
      <c r="O612" s="170"/>
      <c r="P612" s="171"/>
      <c r="Q612" s="204"/>
      <c r="R612" s="204"/>
      <c r="S612" s="204"/>
      <c r="T612" s="172"/>
      <c r="U612" s="173"/>
      <c r="V612" s="172"/>
      <c r="W612" s="175"/>
      <c r="X612" s="145"/>
      <c r="Y612" s="231"/>
      <c r="Z612" s="2"/>
    </row>
    <row r="613" spans="1:26" s="1" customFormat="1" ht="95.25" customHeight="1">
      <c r="A613" s="168">
        <v>3</v>
      </c>
      <c r="B613" s="110" t="str">
        <f t="shared" si="441"/>
        <v/>
      </c>
      <c r="C613" s="111">
        <f t="shared" si="442"/>
        <v>3</v>
      </c>
      <c r="D613" s="112">
        <f t="shared" si="443"/>
        <v>1</v>
      </c>
      <c r="E613" s="112">
        <f t="shared" si="444"/>
        <v>12</v>
      </c>
      <c r="F613" s="112">
        <f t="shared" si="445"/>
        <v>4</v>
      </c>
      <c r="G613" s="111" t="str">
        <f t="shared" si="446"/>
        <v/>
      </c>
      <c r="H613" s="111" t="str">
        <f t="shared" si="447"/>
        <v/>
      </c>
      <c r="I613" s="50"/>
      <c r="J613" s="111" t="str">
        <f t="shared" si="448"/>
        <v/>
      </c>
      <c r="K613" s="113"/>
      <c r="L613" s="169" t="str">
        <f t="shared" si="422"/>
        <v>1.12.4</v>
      </c>
      <c r="M613" s="310" t="s">
        <v>335</v>
      </c>
      <c r="N613" s="164"/>
      <c r="O613" s="170"/>
      <c r="P613" s="171"/>
      <c r="Q613" s="204"/>
      <c r="R613" s="204"/>
      <c r="S613" s="204"/>
      <c r="T613" s="172"/>
      <c r="U613" s="173"/>
      <c r="V613" s="172"/>
      <c r="W613" s="175"/>
      <c r="X613" s="182"/>
      <c r="Y613" s="231"/>
      <c r="Z613" s="2"/>
    </row>
    <row r="614" spans="1:26" s="1" customFormat="1" ht="45">
      <c r="A614" s="168">
        <v>4</v>
      </c>
      <c r="B614" s="110" t="str">
        <f t="shared" si="441"/>
        <v/>
      </c>
      <c r="C614" s="111">
        <f t="shared" si="442"/>
        <v>4</v>
      </c>
      <c r="D614" s="112">
        <f t="shared" si="443"/>
        <v>1</v>
      </c>
      <c r="E614" s="112">
        <f t="shared" si="444"/>
        <v>12</v>
      </c>
      <c r="F614" s="112">
        <f t="shared" si="445"/>
        <v>4</v>
      </c>
      <c r="G614" s="111">
        <f t="shared" si="446"/>
        <v>1</v>
      </c>
      <c r="H614" s="111" t="str">
        <f t="shared" si="447"/>
        <v/>
      </c>
      <c r="I614" s="50"/>
      <c r="J614" s="111" t="str">
        <f t="shared" si="448"/>
        <v/>
      </c>
      <c r="K614" s="113"/>
      <c r="L614" s="169" t="str">
        <f t="shared" si="422"/>
        <v>1.12.4.1</v>
      </c>
      <c r="M614" s="305" t="s">
        <v>336</v>
      </c>
      <c r="N614" s="164" t="s">
        <v>7</v>
      </c>
      <c r="O614" s="170">
        <v>1</v>
      </c>
      <c r="P614" s="171"/>
      <c r="Q614" s="204"/>
      <c r="R614" s="204"/>
      <c r="S614" s="204"/>
      <c r="T614" s="172"/>
      <c r="U614" s="173">
        <f t="shared" ref="U614:U616" si="453">PRODUCT(O614:T614)</f>
        <v>1</v>
      </c>
      <c r="V614" s="172">
        <f t="shared" ref="V614:W616" si="454">SUM(U614)</f>
        <v>1</v>
      </c>
      <c r="W614" s="175">
        <f t="shared" si="454"/>
        <v>1</v>
      </c>
      <c r="X614" s="182"/>
      <c r="Y614" s="231"/>
      <c r="Z614" s="2" t="s">
        <v>85</v>
      </c>
    </row>
    <row r="615" spans="1:26" s="1" customFormat="1" ht="33.75">
      <c r="A615" s="168">
        <v>4</v>
      </c>
      <c r="B615" s="110" t="str">
        <f t="shared" si="441"/>
        <v/>
      </c>
      <c r="C615" s="111">
        <f t="shared" si="442"/>
        <v>4</v>
      </c>
      <c r="D615" s="112">
        <f t="shared" si="443"/>
        <v>1</v>
      </c>
      <c r="E615" s="112">
        <f t="shared" si="444"/>
        <v>12</v>
      </c>
      <c r="F615" s="112">
        <f t="shared" si="445"/>
        <v>4</v>
      </c>
      <c r="G615" s="111">
        <f t="shared" si="446"/>
        <v>2</v>
      </c>
      <c r="H615" s="111" t="str">
        <f t="shared" si="447"/>
        <v/>
      </c>
      <c r="I615" s="50"/>
      <c r="J615" s="111" t="str">
        <f t="shared" si="448"/>
        <v/>
      </c>
      <c r="K615" s="113"/>
      <c r="L615" s="169" t="str">
        <f t="shared" si="422"/>
        <v>1.12.4.2</v>
      </c>
      <c r="M615" s="305" t="s">
        <v>329</v>
      </c>
      <c r="N615" s="164" t="s">
        <v>7</v>
      </c>
      <c r="O615" s="170">
        <v>2</v>
      </c>
      <c r="P615" s="171"/>
      <c r="Q615" s="204"/>
      <c r="R615" s="204"/>
      <c r="S615" s="204"/>
      <c r="T615" s="172"/>
      <c r="U615" s="173">
        <f t="shared" si="453"/>
        <v>2</v>
      </c>
      <c r="V615" s="172">
        <f t="shared" si="454"/>
        <v>2</v>
      </c>
      <c r="W615" s="175">
        <f t="shared" si="454"/>
        <v>2</v>
      </c>
      <c r="X615" s="182"/>
      <c r="Y615" s="231"/>
      <c r="Z615" s="2" t="s">
        <v>85</v>
      </c>
    </row>
    <row r="616" spans="1:26" s="1" customFormat="1" ht="33.75">
      <c r="A616" s="168">
        <v>4</v>
      </c>
      <c r="B616" s="110" t="str">
        <f t="shared" si="441"/>
        <v/>
      </c>
      <c r="C616" s="111">
        <f t="shared" si="442"/>
        <v>4</v>
      </c>
      <c r="D616" s="112">
        <f t="shared" si="443"/>
        <v>1</v>
      </c>
      <c r="E616" s="112">
        <f t="shared" si="444"/>
        <v>12</v>
      </c>
      <c r="F616" s="112">
        <f t="shared" si="445"/>
        <v>4</v>
      </c>
      <c r="G616" s="111">
        <f t="shared" si="446"/>
        <v>3</v>
      </c>
      <c r="H616" s="111" t="str">
        <f t="shared" si="447"/>
        <v/>
      </c>
      <c r="I616" s="50"/>
      <c r="J616" s="111" t="str">
        <f t="shared" si="448"/>
        <v/>
      </c>
      <c r="K616" s="113"/>
      <c r="L616" s="169" t="str">
        <f t="shared" si="422"/>
        <v>1.12.4.3</v>
      </c>
      <c r="M616" s="305" t="s">
        <v>337</v>
      </c>
      <c r="N616" s="164" t="s">
        <v>7</v>
      </c>
      <c r="O616" s="170">
        <v>2</v>
      </c>
      <c r="P616" s="171"/>
      <c r="Q616" s="204"/>
      <c r="R616" s="204"/>
      <c r="S616" s="204"/>
      <c r="T616" s="172"/>
      <c r="U616" s="173">
        <f t="shared" si="453"/>
        <v>2</v>
      </c>
      <c r="V616" s="172">
        <f t="shared" si="454"/>
        <v>2</v>
      </c>
      <c r="W616" s="175">
        <f t="shared" si="454"/>
        <v>2</v>
      </c>
      <c r="X616" s="182"/>
      <c r="Y616" s="231"/>
      <c r="Z616" s="2" t="s">
        <v>85</v>
      </c>
    </row>
    <row r="617" spans="1:26" s="1" customFormat="1">
      <c r="A617" s="168"/>
      <c r="B617" s="110" t="str">
        <f t="shared" si="441"/>
        <v/>
      </c>
      <c r="C617" s="111">
        <f t="shared" si="442"/>
        <v>4</v>
      </c>
      <c r="D617" s="112">
        <f t="shared" si="443"/>
        <v>1</v>
      </c>
      <c r="E617" s="112">
        <f t="shared" si="444"/>
        <v>12</v>
      </c>
      <c r="F617" s="112">
        <f t="shared" si="445"/>
        <v>4</v>
      </c>
      <c r="G617" s="111">
        <f t="shared" si="446"/>
        <v>3</v>
      </c>
      <c r="H617" s="111" t="str">
        <f t="shared" si="447"/>
        <v/>
      </c>
      <c r="I617" s="50"/>
      <c r="J617" s="111">
        <f t="shared" si="448"/>
        <v>0</v>
      </c>
      <c r="K617" s="113"/>
      <c r="L617" s="169" t="str">
        <f t="shared" si="422"/>
        <v/>
      </c>
      <c r="M617" s="307" t="s">
        <v>28</v>
      </c>
      <c r="N617" s="164"/>
      <c r="O617" s="170"/>
      <c r="P617" s="171"/>
      <c r="Q617" s="204"/>
      <c r="R617" s="204"/>
      <c r="S617" s="204"/>
      <c r="T617" s="172"/>
      <c r="U617" s="150"/>
      <c r="V617" s="143"/>
      <c r="W617" s="144"/>
      <c r="X617" s="145"/>
      <c r="Y617" s="231"/>
      <c r="Z617" s="2"/>
    </row>
    <row r="618" spans="1:26" s="2" customFormat="1" ht="90">
      <c r="A618" s="168">
        <v>3</v>
      </c>
      <c r="B618" s="110" t="str">
        <f t="shared" si="441"/>
        <v/>
      </c>
      <c r="C618" s="111">
        <f t="shared" si="442"/>
        <v>3</v>
      </c>
      <c r="D618" s="112">
        <f t="shared" si="443"/>
        <v>1</v>
      </c>
      <c r="E618" s="112">
        <f t="shared" si="444"/>
        <v>12</v>
      </c>
      <c r="F618" s="112">
        <f t="shared" si="445"/>
        <v>5</v>
      </c>
      <c r="G618" s="111" t="str">
        <f t="shared" si="446"/>
        <v/>
      </c>
      <c r="H618" s="111" t="str">
        <f t="shared" si="447"/>
        <v/>
      </c>
      <c r="I618" s="50"/>
      <c r="J618" s="111" t="str">
        <f t="shared" si="448"/>
        <v/>
      </c>
      <c r="K618" s="113"/>
      <c r="L618" s="169" t="str">
        <f t="shared" si="422"/>
        <v>1.12.5</v>
      </c>
      <c r="M618" s="310" t="s">
        <v>338</v>
      </c>
      <c r="N618" s="164"/>
      <c r="O618" s="170"/>
      <c r="P618" s="171"/>
      <c r="Q618" s="204"/>
      <c r="R618" s="204"/>
      <c r="S618" s="204"/>
      <c r="T618" s="172"/>
      <c r="U618" s="173"/>
      <c r="V618" s="172"/>
      <c r="W618" s="175"/>
      <c r="X618" s="3"/>
      <c r="Y618" s="231"/>
    </row>
    <row r="619" spans="1:26" s="2" customFormat="1" ht="60" customHeight="1">
      <c r="A619" s="168">
        <v>4</v>
      </c>
      <c r="B619" s="110" t="str">
        <f t="shared" si="441"/>
        <v/>
      </c>
      <c r="C619" s="111">
        <f t="shared" si="442"/>
        <v>4</v>
      </c>
      <c r="D619" s="112">
        <f t="shared" si="443"/>
        <v>1</v>
      </c>
      <c r="E619" s="112">
        <f t="shared" si="444"/>
        <v>12</v>
      </c>
      <c r="F619" s="112">
        <f t="shared" si="445"/>
        <v>5</v>
      </c>
      <c r="G619" s="111">
        <f t="shared" si="446"/>
        <v>1</v>
      </c>
      <c r="H619" s="111" t="str">
        <f t="shared" si="447"/>
        <v/>
      </c>
      <c r="I619" s="50"/>
      <c r="J619" s="111" t="str">
        <f t="shared" si="448"/>
        <v/>
      </c>
      <c r="K619" s="113"/>
      <c r="L619" s="169" t="str">
        <f t="shared" si="422"/>
        <v>1.12.5.1</v>
      </c>
      <c r="M619" s="305" t="s">
        <v>328</v>
      </c>
      <c r="N619" s="164" t="s">
        <v>7</v>
      </c>
      <c r="O619" s="170">
        <v>1</v>
      </c>
      <c r="P619" s="171"/>
      <c r="Q619" s="204"/>
      <c r="R619" s="204"/>
      <c r="S619" s="204"/>
      <c r="T619" s="172"/>
      <c r="U619" s="173">
        <f t="shared" ref="U619:U621" si="455">PRODUCT(O619:T619)</f>
        <v>1</v>
      </c>
      <c r="V619" s="172">
        <f t="shared" ref="V619:W621" si="456">SUM(U619)</f>
        <v>1</v>
      </c>
      <c r="W619" s="174">
        <f t="shared" si="456"/>
        <v>1</v>
      </c>
      <c r="X619" s="145"/>
      <c r="Y619" s="231"/>
      <c r="Z619" s="2" t="s">
        <v>89</v>
      </c>
    </row>
    <row r="620" spans="1:26" s="2" customFormat="1" ht="33.75">
      <c r="A620" s="168">
        <v>4</v>
      </c>
      <c r="B620" s="110" t="str">
        <f t="shared" si="441"/>
        <v/>
      </c>
      <c r="C620" s="111">
        <f t="shared" si="442"/>
        <v>4</v>
      </c>
      <c r="D620" s="112">
        <f t="shared" si="443"/>
        <v>1</v>
      </c>
      <c r="E620" s="112">
        <f t="shared" si="444"/>
        <v>12</v>
      </c>
      <c r="F620" s="112">
        <f t="shared" si="445"/>
        <v>5</v>
      </c>
      <c r="G620" s="111">
        <f t="shared" si="446"/>
        <v>2</v>
      </c>
      <c r="H620" s="111" t="str">
        <f t="shared" si="447"/>
        <v/>
      </c>
      <c r="I620" s="50"/>
      <c r="J620" s="111" t="str">
        <f t="shared" si="448"/>
        <v/>
      </c>
      <c r="K620" s="113"/>
      <c r="L620" s="169" t="str">
        <f t="shared" si="422"/>
        <v>1.12.5.2</v>
      </c>
      <c r="M620" s="305" t="s">
        <v>329</v>
      </c>
      <c r="N620" s="164" t="s">
        <v>7</v>
      </c>
      <c r="O620" s="170">
        <v>1</v>
      </c>
      <c r="P620" s="171"/>
      <c r="Q620" s="204"/>
      <c r="R620" s="204"/>
      <c r="S620" s="204"/>
      <c r="T620" s="172"/>
      <c r="U620" s="173">
        <f t="shared" si="455"/>
        <v>1</v>
      </c>
      <c r="V620" s="172">
        <f t="shared" si="456"/>
        <v>1</v>
      </c>
      <c r="W620" s="174">
        <f t="shared" si="456"/>
        <v>1</v>
      </c>
      <c r="X620" s="145"/>
      <c r="Y620" s="231"/>
      <c r="Z620" s="2" t="s">
        <v>89</v>
      </c>
    </row>
    <row r="621" spans="1:26" s="2" customFormat="1" ht="33.75">
      <c r="A621" s="168">
        <v>4</v>
      </c>
      <c r="B621" s="110" t="str">
        <f t="shared" si="441"/>
        <v/>
      </c>
      <c r="C621" s="111">
        <f t="shared" si="442"/>
        <v>4</v>
      </c>
      <c r="D621" s="112">
        <f t="shared" si="443"/>
        <v>1</v>
      </c>
      <c r="E621" s="112">
        <f t="shared" si="444"/>
        <v>12</v>
      </c>
      <c r="F621" s="112">
        <f t="shared" si="445"/>
        <v>5</v>
      </c>
      <c r="G621" s="111">
        <f t="shared" si="446"/>
        <v>3</v>
      </c>
      <c r="H621" s="111" t="str">
        <f t="shared" si="447"/>
        <v/>
      </c>
      <c r="I621" s="50"/>
      <c r="J621" s="111" t="str">
        <f t="shared" si="448"/>
        <v/>
      </c>
      <c r="K621" s="113"/>
      <c r="L621" s="169" t="str">
        <f t="shared" si="422"/>
        <v>1.12.5.3</v>
      </c>
      <c r="M621" s="305" t="s">
        <v>330</v>
      </c>
      <c r="N621" s="164" t="s">
        <v>7</v>
      </c>
      <c r="O621" s="170">
        <v>1</v>
      </c>
      <c r="P621" s="171"/>
      <c r="Q621" s="204"/>
      <c r="R621" s="204"/>
      <c r="S621" s="204"/>
      <c r="T621" s="172"/>
      <c r="U621" s="173">
        <f t="shared" si="455"/>
        <v>1</v>
      </c>
      <c r="V621" s="172">
        <f t="shared" si="456"/>
        <v>1</v>
      </c>
      <c r="W621" s="174">
        <f t="shared" si="456"/>
        <v>1</v>
      </c>
      <c r="X621" s="145"/>
      <c r="Y621" s="231"/>
      <c r="Z621" s="2" t="s">
        <v>89</v>
      </c>
    </row>
    <row r="622" spans="1:26" s="2" customFormat="1">
      <c r="A622" s="168"/>
      <c r="B622" s="110" t="str">
        <f t="shared" si="441"/>
        <v/>
      </c>
      <c r="C622" s="111">
        <f t="shared" si="442"/>
        <v>4</v>
      </c>
      <c r="D622" s="112">
        <f t="shared" si="443"/>
        <v>1</v>
      </c>
      <c r="E622" s="112">
        <f t="shared" si="444"/>
        <v>12</v>
      </c>
      <c r="F622" s="112">
        <f t="shared" si="445"/>
        <v>5</v>
      </c>
      <c r="G622" s="111">
        <f t="shared" si="446"/>
        <v>3</v>
      </c>
      <c r="H622" s="111" t="str">
        <f t="shared" si="447"/>
        <v/>
      </c>
      <c r="I622" s="50"/>
      <c r="J622" s="111">
        <f t="shared" si="448"/>
        <v>0</v>
      </c>
      <c r="K622" s="113"/>
      <c r="L622" s="169" t="str">
        <f t="shared" si="422"/>
        <v/>
      </c>
      <c r="M622" s="305" t="s">
        <v>28</v>
      </c>
      <c r="N622" s="164"/>
      <c r="O622" s="170"/>
      <c r="P622" s="171"/>
      <c r="Q622" s="205"/>
      <c r="R622" s="204"/>
      <c r="S622" s="204"/>
      <c r="T622" s="172"/>
      <c r="U622" s="173"/>
      <c r="V622" s="172"/>
      <c r="W622" s="175"/>
      <c r="X622" s="182"/>
      <c r="Y622" s="231"/>
    </row>
    <row r="623" spans="1:26" s="2" customFormat="1" ht="56.25">
      <c r="A623" s="168">
        <v>3</v>
      </c>
      <c r="B623" s="110" t="str">
        <f t="shared" si="441"/>
        <v/>
      </c>
      <c r="C623" s="111">
        <f t="shared" si="442"/>
        <v>3</v>
      </c>
      <c r="D623" s="112">
        <f t="shared" si="443"/>
        <v>1</v>
      </c>
      <c r="E623" s="112">
        <f t="shared" si="444"/>
        <v>12</v>
      </c>
      <c r="F623" s="112">
        <f t="shared" si="445"/>
        <v>6</v>
      </c>
      <c r="G623" s="111" t="str">
        <f t="shared" si="446"/>
        <v/>
      </c>
      <c r="H623" s="111" t="str">
        <f t="shared" si="447"/>
        <v/>
      </c>
      <c r="I623" s="50"/>
      <c r="J623" s="111" t="str">
        <f t="shared" si="448"/>
        <v/>
      </c>
      <c r="K623" s="113"/>
      <c r="L623" s="169" t="str">
        <f t="shared" si="422"/>
        <v>1.12.6</v>
      </c>
      <c r="M623" s="310" t="s">
        <v>339</v>
      </c>
      <c r="N623" s="164"/>
      <c r="O623" s="170"/>
      <c r="P623" s="171"/>
      <c r="Q623" s="204"/>
      <c r="R623" s="204"/>
      <c r="S623" s="204"/>
      <c r="T623" s="172"/>
      <c r="U623" s="173"/>
      <c r="V623" s="172"/>
      <c r="W623" s="175"/>
      <c r="X623" s="3"/>
      <c r="Y623" s="231"/>
    </row>
    <row r="624" spans="1:26" s="2" customFormat="1" ht="90">
      <c r="A624" s="168">
        <v>4</v>
      </c>
      <c r="B624" s="110" t="str">
        <f t="shared" si="441"/>
        <v/>
      </c>
      <c r="C624" s="111">
        <f t="shared" si="442"/>
        <v>4</v>
      </c>
      <c r="D624" s="112">
        <f t="shared" si="443"/>
        <v>1</v>
      </c>
      <c r="E624" s="112">
        <f t="shared" si="444"/>
        <v>12</v>
      </c>
      <c r="F624" s="112">
        <f t="shared" si="445"/>
        <v>6</v>
      </c>
      <c r="G624" s="111">
        <f t="shared" si="446"/>
        <v>1</v>
      </c>
      <c r="H624" s="111" t="str">
        <f t="shared" si="447"/>
        <v/>
      </c>
      <c r="I624" s="50"/>
      <c r="J624" s="111" t="str">
        <f t="shared" si="448"/>
        <v/>
      </c>
      <c r="K624" s="113"/>
      <c r="L624" s="169" t="str">
        <f t="shared" si="422"/>
        <v>1.12.6.1</v>
      </c>
      <c r="M624" s="305" t="s">
        <v>340</v>
      </c>
      <c r="N624" s="164" t="s">
        <v>7</v>
      </c>
      <c r="O624" s="170">
        <v>6</v>
      </c>
      <c r="P624" s="171"/>
      <c r="Q624" s="204"/>
      <c r="R624" s="204"/>
      <c r="S624" s="204"/>
      <c r="T624" s="172"/>
      <c r="U624" s="173">
        <f t="shared" ref="U624" si="457">PRODUCT(O624:T624)</f>
        <v>6</v>
      </c>
      <c r="V624" s="172">
        <f t="shared" ref="V624:W624" si="458">SUM(U624)</f>
        <v>6</v>
      </c>
      <c r="W624" s="175">
        <f t="shared" si="458"/>
        <v>6</v>
      </c>
      <c r="X624" s="182"/>
      <c r="Y624" s="231"/>
    </row>
    <row r="625" spans="1:26" s="2" customFormat="1">
      <c r="A625" s="168"/>
      <c r="B625" s="110" t="str">
        <f t="shared" si="441"/>
        <v/>
      </c>
      <c r="C625" s="111">
        <f t="shared" si="442"/>
        <v>4</v>
      </c>
      <c r="D625" s="112">
        <f t="shared" si="443"/>
        <v>1</v>
      </c>
      <c r="E625" s="112">
        <f t="shared" si="444"/>
        <v>12</v>
      </c>
      <c r="F625" s="112">
        <f t="shared" si="445"/>
        <v>6</v>
      </c>
      <c r="G625" s="111">
        <f t="shared" si="446"/>
        <v>1</v>
      </c>
      <c r="H625" s="111" t="str">
        <f t="shared" si="447"/>
        <v/>
      </c>
      <c r="I625" s="50"/>
      <c r="J625" s="111">
        <f t="shared" si="448"/>
        <v>0</v>
      </c>
      <c r="K625" s="113"/>
      <c r="L625" s="169" t="str">
        <f t="shared" si="422"/>
        <v/>
      </c>
      <c r="M625" s="305" t="s">
        <v>28</v>
      </c>
      <c r="N625" s="164"/>
      <c r="O625" s="170"/>
      <c r="P625" s="171"/>
      <c r="Q625" s="204"/>
      <c r="R625" s="204"/>
      <c r="S625" s="204"/>
      <c r="T625" s="172"/>
      <c r="U625" s="173"/>
      <c r="V625" s="172"/>
      <c r="W625" s="175"/>
      <c r="X625" s="182"/>
      <c r="Y625" s="231"/>
    </row>
    <row r="626" spans="1:26" s="2" customFormat="1" ht="101.25">
      <c r="A626" s="168">
        <v>3</v>
      </c>
      <c r="B626" s="110" t="str">
        <f t="shared" si="441"/>
        <v/>
      </c>
      <c r="C626" s="111">
        <f t="shared" si="442"/>
        <v>3</v>
      </c>
      <c r="D626" s="112">
        <f t="shared" si="443"/>
        <v>1</v>
      </c>
      <c r="E626" s="112">
        <f t="shared" si="444"/>
        <v>12</v>
      </c>
      <c r="F626" s="112">
        <f t="shared" si="445"/>
        <v>7</v>
      </c>
      <c r="G626" s="111" t="str">
        <f t="shared" si="446"/>
        <v/>
      </c>
      <c r="H626" s="111" t="str">
        <f t="shared" si="447"/>
        <v/>
      </c>
      <c r="I626" s="50"/>
      <c r="J626" s="111" t="str">
        <f t="shared" si="448"/>
        <v/>
      </c>
      <c r="K626" s="113"/>
      <c r="L626" s="169" t="str">
        <f t="shared" si="422"/>
        <v>1.12.7</v>
      </c>
      <c r="M626" s="305" t="s">
        <v>341</v>
      </c>
      <c r="N626" s="164"/>
      <c r="O626" s="170"/>
      <c r="P626" s="171"/>
      <c r="Q626" s="204"/>
      <c r="R626" s="204"/>
      <c r="S626" s="204"/>
      <c r="T626" s="172"/>
      <c r="U626" s="173"/>
      <c r="V626" s="172"/>
      <c r="W626" s="175"/>
      <c r="X626" s="3"/>
      <c r="Y626" s="231"/>
    </row>
    <row r="627" spans="1:26" s="1" customFormat="1" ht="56.25">
      <c r="A627" s="168">
        <v>4</v>
      </c>
      <c r="B627" s="110" t="str">
        <f t="shared" si="441"/>
        <v/>
      </c>
      <c r="C627" s="111">
        <f t="shared" si="442"/>
        <v>4</v>
      </c>
      <c r="D627" s="112">
        <f t="shared" si="443"/>
        <v>1</v>
      </c>
      <c r="E627" s="112">
        <f t="shared" si="444"/>
        <v>12</v>
      </c>
      <c r="F627" s="112">
        <f t="shared" si="445"/>
        <v>7</v>
      </c>
      <c r="G627" s="111">
        <f t="shared" si="446"/>
        <v>1</v>
      </c>
      <c r="H627" s="111" t="str">
        <f t="shared" si="447"/>
        <v/>
      </c>
      <c r="I627" s="50"/>
      <c r="J627" s="111" t="str">
        <f t="shared" si="448"/>
        <v/>
      </c>
      <c r="K627" s="113"/>
      <c r="L627" s="169" t="str">
        <f t="shared" ref="L627:L648" si="459">IF(A627=0,"",IF(AND(D627="",E627="",F627="",G627="",H627=""),"",CONCATENATE(TEXT(D627,0),IF(E627="","",CONCATENATE(".",TEXT(E627,0))),IF(F627="","",CONCATENATE(".",TEXT(F627,0))),IF(G627="","",CONCATENATE(".",TEXT(G627,0))),IF(H627="","",CONCATENATE(".",TEXT(H627,0))),IF(I627="","",CONCATENATE(".",TEXT(I627,0))))))</f>
        <v>1.12.7.1</v>
      </c>
      <c r="M627" s="305" t="s">
        <v>342</v>
      </c>
      <c r="N627" s="164" t="s">
        <v>7</v>
      </c>
      <c r="O627" s="170">
        <v>2</v>
      </c>
      <c r="P627" s="171"/>
      <c r="Q627" s="204"/>
      <c r="R627" s="204"/>
      <c r="S627" s="204"/>
      <c r="T627" s="172"/>
      <c r="U627" s="173">
        <f t="shared" ref="U627:U629" si="460">PRODUCT(O627:T627)</f>
        <v>2</v>
      </c>
      <c r="V627" s="172">
        <f t="shared" ref="V627:W629" si="461">SUM(U627)</f>
        <v>2</v>
      </c>
      <c r="W627" s="175">
        <f t="shared" si="461"/>
        <v>2</v>
      </c>
      <c r="X627" s="182"/>
      <c r="Y627" s="231"/>
      <c r="Z627" s="2" t="s">
        <v>27</v>
      </c>
    </row>
    <row r="628" spans="1:26" s="1" customFormat="1" ht="45">
      <c r="A628" s="168">
        <v>4</v>
      </c>
      <c r="B628" s="110" t="str">
        <f t="shared" si="441"/>
        <v/>
      </c>
      <c r="C628" s="111">
        <f t="shared" si="442"/>
        <v>4</v>
      </c>
      <c r="D628" s="112">
        <f t="shared" si="443"/>
        <v>1</v>
      </c>
      <c r="E628" s="112">
        <f t="shared" si="444"/>
        <v>12</v>
      </c>
      <c r="F628" s="112">
        <f t="shared" si="445"/>
        <v>7</v>
      </c>
      <c r="G628" s="111">
        <f t="shared" si="446"/>
        <v>2</v>
      </c>
      <c r="H628" s="111" t="str">
        <f t="shared" si="447"/>
        <v/>
      </c>
      <c r="I628" s="50"/>
      <c r="J628" s="111" t="str">
        <f t="shared" si="448"/>
        <v/>
      </c>
      <c r="K628" s="113"/>
      <c r="L628" s="169" t="str">
        <f t="shared" si="459"/>
        <v>1.12.7.2</v>
      </c>
      <c r="M628" s="305" t="s">
        <v>343</v>
      </c>
      <c r="N628" s="164" t="s">
        <v>7</v>
      </c>
      <c r="O628" s="170">
        <v>2</v>
      </c>
      <c r="P628" s="171"/>
      <c r="Q628" s="204"/>
      <c r="R628" s="204"/>
      <c r="S628" s="204"/>
      <c r="T628" s="172"/>
      <c r="U628" s="173">
        <f t="shared" si="460"/>
        <v>2</v>
      </c>
      <c r="V628" s="172">
        <f t="shared" si="461"/>
        <v>2</v>
      </c>
      <c r="W628" s="175">
        <f t="shared" si="461"/>
        <v>2</v>
      </c>
      <c r="X628" s="182"/>
      <c r="Y628" s="231"/>
      <c r="Z628" s="2" t="s">
        <v>27</v>
      </c>
    </row>
    <row r="629" spans="1:26" s="1" customFormat="1" ht="56.25">
      <c r="A629" s="168">
        <v>4</v>
      </c>
      <c r="B629" s="110" t="str">
        <f t="shared" si="441"/>
        <v/>
      </c>
      <c r="C629" s="111">
        <f t="shared" si="442"/>
        <v>4</v>
      </c>
      <c r="D629" s="112">
        <f t="shared" si="443"/>
        <v>1</v>
      </c>
      <c r="E629" s="112">
        <f t="shared" si="444"/>
        <v>12</v>
      </c>
      <c r="F629" s="112">
        <f t="shared" si="445"/>
        <v>7</v>
      </c>
      <c r="G629" s="111">
        <f t="shared" si="446"/>
        <v>3</v>
      </c>
      <c r="H629" s="111" t="str">
        <f t="shared" si="447"/>
        <v/>
      </c>
      <c r="I629" s="50"/>
      <c r="J629" s="111" t="str">
        <f t="shared" si="448"/>
        <v/>
      </c>
      <c r="K629" s="113"/>
      <c r="L629" s="169" t="str">
        <f t="shared" si="459"/>
        <v>1.12.7.3</v>
      </c>
      <c r="M629" s="305" t="s">
        <v>344</v>
      </c>
      <c r="N629" s="164" t="s">
        <v>7</v>
      </c>
      <c r="O629" s="170">
        <v>2</v>
      </c>
      <c r="P629" s="171"/>
      <c r="Q629" s="204"/>
      <c r="R629" s="204"/>
      <c r="S629" s="204"/>
      <c r="T629" s="172"/>
      <c r="U629" s="173">
        <f t="shared" si="460"/>
        <v>2</v>
      </c>
      <c r="V629" s="172">
        <f t="shared" si="461"/>
        <v>2</v>
      </c>
      <c r="W629" s="175">
        <f t="shared" si="461"/>
        <v>2</v>
      </c>
      <c r="X629" s="182"/>
      <c r="Y629" s="231"/>
      <c r="Z629" s="2" t="s">
        <v>27</v>
      </c>
    </row>
    <row r="630" spans="1:26" s="2" customFormat="1">
      <c r="A630" s="168"/>
      <c r="B630" s="110" t="str">
        <f t="shared" si="441"/>
        <v/>
      </c>
      <c r="C630" s="111">
        <f t="shared" si="442"/>
        <v>4</v>
      </c>
      <c r="D630" s="112">
        <f t="shared" si="443"/>
        <v>1</v>
      </c>
      <c r="E630" s="112">
        <f t="shared" si="444"/>
        <v>12</v>
      </c>
      <c r="F630" s="112">
        <f t="shared" si="445"/>
        <v>7</v>
      </c>
      <c r="G630" s="111">
        <f t="shared" si="446"/>
        <v>3</v>
      </c>
      <c r="H630" s="111" t="str">
        <f t="shared" si="447"/>
        <v/>
      </c>
      <c r="I630" s="50"/>
      <c r="J630" s="111">
        <f t="shared" si="448"/>
        <v>0</v>
      </c>
      <c r="K630" s="113"/>
      <c r="L630" s="169" t="str">
        <f t="shared" si="459"/>
        <v/>
      </c>
      <c r="M630" s="305" t="s">
        <v>28</v>
      </c>
      <c r="N630" s="164"/>
      <c r="O630" s="170"/>
      <c r="P630" s="171"/>
      <c r="Q630" s="204"/>
      <c r="R630" s="204"/>
      <c r="S630" s="204"/>
      <c r="T630" s="172"/>
      <c r="U630" s="173"/>
      <c r="V630" s="172"/>
      <c r="W630" s="175"/>
      <c r="X630" s="182"/>
      <c r="Y630" s="231"/>
    </row>
    <row r="631" spans="1:26" s="2" customFormat="1" ht="101.25">
      <c r="A631" s="168">
        <v>3</v>
      </c>
      <c r="B631" s="110" t="str">
        <f t="shared" si="441"/>
        <v/>
      </c>
      <c r="C631" s="111">
        <f t="shared" si="442"/>
        <v>3</v>
      </c>
      <c r="D631" s="112">
        <f t="shared" si="443"/>
        <v>1</v>
      </c>
      <c r="E631" s="112">
        <f t="shared" si="444"/>
        <v>12</v>
      </c>
      <c r="F631" s="112">
        <f t="shared" si="445"/>
        <v>8</v>
      </c>
      <c r="G631" s="111" t="str">
        <f t="shared" si="446"/>
        <v/>
      </c>
      <c r="H631" s="111" t="str">
        <f t="shared" si="447"/>
        <v/>
      </c>
      <c r="I631" s="50"/>
      <c r="J631" s="111" t="str">
        <f t="shared" si="448"/>
        <v/>
      </c>
      <c r="K631" s="113"/>
      <c r="L631" s="169" t="str">
        <f t="shared" si="459"/>
        <v>1.12.8</v>
      </c>
      <c r="M631" s="305" t="s">
        <v>345</v>
      </c>
      <c r="N631" s="164"/>
      <c r="O631" s="170"/>
      <c r="P631" s="171"/>
      <c r="Q631" s="204"/>
      <c r="R631" s="204"/>
      <c r="S631" s="204"/>
      <c r="T631" s="172"/>
      <c r="U631" s="173"/>
      <c r="V631" s="172"/>
      <c r="W631" s="175"/>
      <c r="X631" s="3"/>
      <c r="Y631" s="231"/>
    </row>
    <row r="632" spans="1:26" s="1" customFormat="1" ht="56.25">
      <c r="A632" s="168">
        <v>4</v>
      </c>
      <c r="B632" s="110" t="str">
        <f t="shared" si="441"/>
        <v/>
      </c>
      <c r="C632" s="111">
        <f t="shared" si="442"/>
        <v>4</v>
      </c>
      <c r="D632" s="112">
        <f t="shared" si="443"/>
        <v>1</v>
      </c>
      <c r="E632" s="112">
        <f t="shared" si="444"/>
        <v>12</v>
      </c>
      <c r="F632" s="112">
        <f t="shared" si="445"/>
        <v>8</v>
      </c>
      <c r="G632" s="111">
        <f t="shared" si="446"/>
        <v>1</v>
      </c>
      <c r="H632" s="111" t="str">
        <f t="shared" si="447"/>
        <v/>
      </c>
      <c r="I632" s="50"/>
      <c r="J632" s="111" t="str">
        <f t="shared" si="448"/>
        <v/>
      </c>
      <c r="K632" s="113"/>
      <c r="L632" s="169" t="str">
        <f t="shared" si="459"/>
        <v>1.12.8.1</v>
      </c>
      <c r="M632" s="305" t="s">
        <v>346</v>
      </c>
      <c r="N632" s="164" t="s">
        <v>7</v>
      </c>
      <c r="O632" s="170">
        <v>2</v>
      </c>
      <c r="P632" s="171"/>
      <c r="Q632" s="204"/>
      <c r="R632" s="204"/>
      <c r="S632" s="204"/>
      <c r="T632" s="172"/>
      <c r="U632" s="173">
        <f t="shared" ref="U632:U634" si="462">PRODUCT(O632:T632)</f>
        <v>2</v>
      </c>
      <c r="V632" s="172">
        <f t="shared" ref="V632:W634" si="463">SUM(U632)</f>
        <v>2</v>
      </c>
      <c r="W632" s="175">
        <f t="shared" si="463"/>
        <v>2</v>
      </c>
      <c r="X632" s="182"/>
      <c r="Y632" s="231"/>
      <c r="Z632" s="2" t="s">
        <v>26</v>
      </c>
    </row>
    <row r="633" spans="1:26" s="1" customFormat="1" ht="56.25">
      <c r="A633" s="168">
        <v>4</v>
      </c>
      <c r="B633" s="110" t="str">
        <f t="shared" si="441"/>
        <v/>
      </c>
      <c r="C633" s="111">
        <f t="shared" si="442"/>
        <v>4</v>
      </c>
      <c r="D633" s="112">
        <f t="shared" si="443"/>
        <v>1</v>
      </c>
      <c r="E633" s="112">
        <f t="shared" si="444"/>
        <v>12</v>
      </c>
      <c r="F633" s="112">
        <f t="shared" si="445"/>
        <v>8</v>
      </c>
      <c r="G633" s="111">
        <f t="shared" si="446"/>
        <v>2</v>
      </c>
      <c r="H633" s="111" t="str">
        <f t="shared" si="447"/>
        <v/>
      </c>
      <c r="I633" s="50"/>
      <c r="J633" s="111" t="str">
        <f t="shared" si="448"/>
        <v/>
      </c>
      <c r="K633" s="113"/>
      <c r="L633" s="169" t="str">
        <f t="shared" si="459"/>
        <v>1.12.8.2</v>
      </c>
      <c r="M633" s="305" t="s">
        <v>347</v>
      </c>
      <c r="N633" s="164" t="s">
        <v>7</v>
      </c>
      <c r="O633" s="170">
        <v>2</v>
      </c>
      <c r="P633" s="171"/>
      <c r="Q633" s="204"/>
      <c r="R633" s="204"/>
      <c r="S633" s="204"/>
      <c r="T633" s="172"/>
      <c r="U633" s="173">
        <f t="shared" si="462"/>
        <v>2</v>
      </c>
      <c r="V633" s="172">
        <f t="shared" si="463"/>
        <v>2</v>
      </c>
      <c r="W633" s="175">
        <f t="shared" si="463"/>
        <v>2</v>
      </c>
      <c r="X633" s="182"/>
      <c r="Y633" s="231"/>
      <c r="Z633" s="2" t="s">
        <v>26</v>
      </c>
    </row>
    <row r="634" spans="1:26" s="1" customFormat="1" ht="78.75">
      <c r="A634" s="168">
        <v>4</v>
      </c>
      <c r="B634" s="110" t="str">
        <f t="shared" si="441"/>
        <v/>
      </c>
      <c r="C634" s="111">
        <f t="shared" si="442"/>
        <v>4</v>
      </c>
      <c r="D634" s="112">
        <f t="shared" si="443"/>
        <v>1</v>
      </c>
      <c r="E634" s="112">
        <f t="shared" si="444"/>
        <v>12</v>
      </c>
      <c r="F634" s="112">
        <f t="shared" si="445"/>
        <v>8</v>
      </c>
      <c r="G634" s="111">
        <f t="shared" si="446"/>
        <v>3</v>
      </c>
      <c r="H634" s="111" t="str">
        <f t="shared" si="447"/>
        <v/>
      </c>
      <c r="I634" s="50"/>
      <c r="J634" s="111" t="str">
        <f t="shared" si="448"/>
        <v/>
      </c>
      <c r="K634" s="113"/>
      <c r="L634" s="169" t="str">
        <f t="shared" si="459"/>
        <v>1.12.8.3</v>
      </c>
      <c r="M634" s="305" t="s">
        <v>348</v>
      </c>
      <c r="N634" s="164" t="s">
        <v>7</v>
      </c>
      <c r="O634" s="170">
        <v>2</v>
      </c>
      <c r="P634" s="171"/>
      <c r="Q634" s="204"/>
      <c r="R634" s="204"/>
      <c r="S634" s="204"/>
      <c r="T634" s="172"/>
      <c r="U634" s="173">
        <f t="shared" si="462"/>
        <v>2</v>
      </c>
      <c r="V634" s="172">
        <f t="shared" si="463"/>
        <v>2</v>
      </c>
      <c r="W634" s="175">
        <f t="shared" si="463"/>
        <v>2</v>
      </c>
      <c r="X634" s="182"/>
      <c r="Y634" s="231"/>
      <c r="Z634" s="2" t="s">
        <v>26</v>
      </c>
    </row>
    <row r="635" spans="1:26" s="2" customFormat="1">
      <c r="A635" s="168"/>
      <c r="B635" s="110" t="str">
        <f t="shared" si="441"/>
        <v/>
      </c>
      <c r="C635" s="111">
        <f t="shared" si="442"/>
        <v>4</v>
      </c>
      <c r="D635" s="112">
        <f t="shared" si="443"/>
        <v>1</v>
      </c>
      <c r="E635" s="112">
        <f t="shared" si="444"/>
        <v>12</v>
      </c>
      <c r="F635" s="112">
        <f t="shared" si="445"/>
        <v>8</v>
      </c>
      <c r="G635" s="111">
        <f t="shared" si="446"/>
        <v>3</v>
      </c>
      <c r="H635" s="111" t="str">
        <f t="shared" si="447"/>
        <v/>
      </c>
      <c r="I635" s="50"/>
      <c r="J635" s="111">
        <f t="shared" si="448"/>
        <v>0</v>
      </c>
      <c r="K635" s="113"/>
      <c r="L635" s="169" t="str">
        <f t="shared" si="459"/>
        <v/>
      </c>
      <c r="M635" s="316"/>
      <c r="N635" s="164"/>
      <c r="O635" s="170"/>
      <c r="P635" s="171"/>
      <c r="Q635" s="204"/>
      <c r="R635" s="204"/>
      <c r="S635" s="204"/>
      <c r="T635" s="172"/>
      <c r="U635" s="173"/>
      <c r="V635" s="172"/>
      <c r="W635" s="175"/>
      <c r="X635" s="182"/>
      <c r="Y635" s="231"/>
    </row>
    <row r="636" spans="1:26" s="2" customFormat="1" ht="67.5">
      <c r="A636" s="168">
        <v>3</v>
      </c>
      <c r="B636" s="110" t="str">
        <f t="shared" si="441"/>
        <v/>
      </c>
      <c r="C636" s="111">
        <f t="shared" si="442"/>
        <v>3</v>
      </c>
      <c r="D636" s="112">
        <f t="shared" si="443"/>
        <v>1</v>
      </c>
      <c r="E636" s="112">
        <f t="shared" si="444"/>
        <v>12</v>
      </c>
      <c r="F636" s="112">
        <f t="shared" si="445"/>
        <v>9</v>
      </c>
      <c r="G636" s="111" t="str">
        <f t="shared" si="446"/>
        <v/>
      </c>
      <c r="H636" s="111" t="str">
        <f t="shared" si="447"/>
        <v/>
      </c>
      <c r="I636" s="50"/>
      <c r="J636" s="111" t="str">
        <f t="shared" si="448"/>
        <v/>
      </c>
      <c r="K636" s="113"/>
      <c r="L636" s="169" t="str">
        <f t="shared" si="459"/>
        <v>1.12.9</v>
      </c>
      <c r="M636" s="305" t="s">
        <v>349</v>
      </c>
      <c r="N636" s="164"/>
      <c r="O636" s="170"/>
      <c r="P636" s="171"/>
      <c r="Q636" s="204"/>
      <c r="R636" s="204"/>
      <c r="S636" s="204"/>
      <c r="T636" s="172"/>
      <c r="U636" s="173"/>
      <c r="V636" s="172"/>
      <c r="W636" s="175"/>
      <c r="X636" s="3"/>
      <c r="Y636" s="230"/>
    </row>
    <row r="637" spans="1:26" s="2" customFormat="1" ht="33.75">
      <c r="A637" s="168">
        <v>4</v>
      </c>
      <c r="B637" s="110" t="str">
        <f t="shared" si="441"/>
        <v/>
      </c>
      <c r="C637" s="111">
        <f t="shared" si="442"/>
        <v>4</v>
      </c>
      <c r="D637" s="112">
        <f t="shared" si="443"/>
        <v>1</v>
      </c>
      <c r="E637" s="112">
        <f t="shared" si="444"/>
        <v>12</v>
      </c>
      <c r="F637" s="112">
        <f t="shared" si="445"/>
        <v>9</v>
      </c>
      <c r="G637" s="111">
        <f t="shared" si="446"/>
        <v>1</v>
      </c>
      <c r="H637" s="111" t="str">
        <f t="shared" si="447"/>
        <v/>
      </c>
      <c r="I637" s="50"/>
      <c r="J637" s="111" t="str">
        <f t="shared" si="448"/>
        <v/>
      </c>
      <c r="K637" s="113"/>
      <c r="L637" s="169" t="str">
        <f t="shared" si="459"/>
        <v>1.12.9.1</v>
      </c>
      <c r="M637" s="305" t="s">
        <v>350</v>
      </c>
      <c r="N637" s="164" t="s">
        <v>7</v>
      </c>
      <c r="O637" s="170">
        <v>3</v>
      </c>
      <c r="P637" s="171"/>
      <c r="Q637" s="203"/>
      <c r="R637" s="204"/>
      <c r="S637" s="204"/>
      <c r="T637" s="172"/>
      <c r="U637" s="173">
        <f t="shared" ref="U637:U645" si="464">PRODUCT(O637:T637)</f>
        <v>3</v>
      </c>
      <c r="V637" s="172">
        <f t="shared" ref="V637:W645" si="465">SUM(U637)</f>
        <v>3</v>
      </c>
      <c r="W637" s="175">
        <f t="shared" si="465"/>
        <v>3</v>
      </c>
      <c r="Y637" s="231"/>
    </row>
    <row r="638" spans="1:26" s="2" customFormat="1" ht="33.75">
      <c r="A638" s="168">
        <v>4</v>
      </c>
      <c r="B638" s="110" t="str">
        <f t="shared" si="441"/>
        <v/>
      </c>
      <c r="C638" s="111">
        <f t="shared" si="442"/>
        <v>4</v>
      </c>
      <c r="D638" s="112">
        <f t="shared" si="443"/>
        <v>1</v>
      </c>
      <c r="E638" s="112">
        <f t="shared" si="444"/>
        <v>12</v>
      </c>
      <c r="F638" s="112">
        <f t="shared" si="445"/>
        <v>9</v>
      </c>
      <c r="G638" s="111">
        <f t="shared" si="446"/>
        <v>2</v>
      </c>
      <c r="H638" s="111" t="str">
        <f t="shared" si="447"/>
        <v/>
      </c>
      <c r="I638" s="50"/>
      <c r="J638" s="111" t="str">
        <f t="shared" si="448"/>
        <v/>
      </c>
      <c r="K638" s="113"/>
      <c r="L638" s="169" t="str">
        <f t="shared" si="459"/>
        <v>1.12.9.2</v>
      </c>
      <c r="M638" s="305" t="s">
        <v>351</v>
      </c>
      <c r="N638" s="164" t="s">
        <v>7</v>
      </c>
      <c r="O638" s="170">
        <v>2</v>
      </c>
      <c r="P638" s="171"/>
      <c r="Q638" s="203"/>
      <c r="R638" s="204"/>
      <c r="S638" s="204"/>
      <c r="T638" s="172"/>
      <c r="U638" s="173">
        <f t="shared" si="464"/>
        <v>2</v>
      </c>
      <c r="V638" s="172">
        <f t="shared" si="465"/>
        <v>2</v>
      </c>
      <c r="W638" s="175">
        <f t="shared" si="465"/>
        <v>2</v>
      </c>
      <c r="Y638" s="231"/>
    </row>
    <row r="639" spans="1:26" s="2" customFormat="1" ht="33.75">
      <c r="A639" s="168">
        <v>4</v>
      </c>
      <c r="B639" s="110" t="str">
        <f t="shared" si="441"/>
        <v/>
      </c>
      <c r="C639" s="111">
        <f t="shared" si="442"/>
        <v>4</v>
      </c>
      <c r="D639" s="112">
        <f t="shared" si="443"/>
        <v>1</v>
      </c>
      <c r="E639" s="112">
        <f t="shared" si="444"/>
        <v>12</v>
      </c>
      <c r="F639" s="112">
        <f t="shared" si="445"/>
        <v>9</v>
      </c>
      <c r="G639" s="111">
        <f t="shared" si="446"/>
        <v>3</v>
      </c>
      <c r="H639" s="111" t="str">
        <f t="shared" si="447"/>
        <v/>
      </c>
      <c r="I639" s="50"/>
      <c r="J639" s="111" t="str">
        <f t="shared" si="448"/>
        <v/>
      </c>
      <c r="K639" s="113"/>
      <c r="L639" s="169" t="str">
        <f t="shared" si="459"/>
        <v>1.12.9.3</v>
      </c>
      <c r="M639" s="305" t="s">
        <v>352</v>
      </c>
      <c r="N639" s="164" t="s">
        <v>7</v>
      </c>
      <c r="O639" s="170">
        <v>2</v>
      </c>
      <c r="P639" s="171"/>
      <c r="Q639" s="203"/>
      <c r="R639" s="204"/>
      <c r="S639" s="204"/>
      <c r="T639" s="172"/>
      <c r="U639" s="173">
        <f t="shared" si="464"/>
        <v>2</v>
      </c>
      <c r="V639" s="172">
        <f t="shared" si="465"/>
        <v>2</v>
      </c>
      <c r="W639" s="175">
        <f t="shared" si="465"/>
        <v>2</v>
      </c>
      <c r="Y639" s="231"/>
    </row>
    <row r="640" spans="1:26" s="2" customFormat="1" ht="45">
      <c r="A640" s="168">
        <v>4</v>
      </c>
      <c r="B640" s="110" t="str">
        <f t="shared" si="441"/>
        <v/>
      </c>
      <c r="C640" s="111">
        <f t="shared" si="442"/>
        <v>4</v>
      </c>
      <c r="D640" s="112">
        <f t="shared" si="443"/>
        <v>1</v>
      </c>
      <c r="E640" s="112">
        <f t="shared" si="444"/>
        <v>12</v>
      </c>
      <c r="F640" s="112">
        <f t="shared" si="445"/>
        <v>9</v>
      </c>
      <c r="G640" s="111">
        <f t="shared" si="446"/>
        <v>4</v>
      </c>
      <c r="H640" s="111" t="str">
        <f t="shared" si="447"/>
        <v/>
      </c>
      <c r="I640" s="50"/>
      <c r="J640" s="111" t="str">
        <f t="shared" si="448"/>
        <v/>
      </c>
      <c r="K640" s="113"/>
      <c r="L640" s="169" t="str">
        <f t="shared" si="459"/>
        <v>1.12.9.4</v>
      </c>
      <c r="M640" s="305" t="s">
        <v>353</v>
      </c>
      <c r="N640" s="164" t="s">
        <v>7</v>
      </c>
      <c r="O640" s="170">
        <v>2</v>
      </c>
      <c r="P640" s="171"/>
      <c r="Q640" s="203"/>
      <c r="R640" s="204"/>
      <c r="S640" s="204"/>
      <c r="T640" s="172"/>
      <c r="U640" s="173">
        <f t="shared" si="464"/>
        <v>2</v>
      </c>
      <c r="V640" s="172">
        <f t="shared" si="465"/>
        <v>2</v>
      </c>
      <c r="W640" s="175">
        <f t="shared" si="465"/>
        <v>2</v>
      </c>
      <c r="Y640" s="231"/>
    </row>
    <row r="641" spans="1:26" s="2" customFormat="1" ht="33.75">
      <c r="A641" s="168">
        <v>4</v>
      </c>
      <c r="B641" s="110" t="str">
        <f t="shared" si="441"/>
        <v/>
      </c>
      <c r="C641" s="111">
        <f t="shared" si="442"/>
        <v>4</v>
      </c>
      <c r="D641" s="112">
        <f t="shared" si="443"/>
        <v>1</v>
      </c>
      <c r="E641" s="112">
        <f t="shared" si="444"/>
        <v>12</v>
      </c>
      <c r="F641" s="112">
        <f t="shared" si="445"/>
        <v>9</v>
      </c>
      <c r="G641" s="111">
        <f t="shared" si="446"/>
        <v>5</v>
      </c>
      <c r="H641" s="111" t="str">
        <f t="shared" si="447"/>
        <v/>
      </c>
      <c r="I641" s="50"/>
      <c r="J641" s="111" t="str">
        <f t="shared" si="448"/>
        <v/>
      </c>
      <c r="K641" s="113"/>
      <c r="L641" s="169" t="str">
        <f t="shared" si="459"/>
        <v>1.12.9.5</v>
      </c>
      <c r="M641" s="305" t="s">
        <v>354</v>
      </c>
      <c r="N641" s="164" t="s">
        <v>7</v>
      </c>
      <c r="O641" s="170">
        <v>4</v>
      </c>
      <c r="P641" s="171"/>
      <c r="Q641" s="203"/>
      <c r="R641" s="204"/>
      <c r="S641" s="204"/>
      <c r="T641" s="172"/>
      <c r="U641" s="173">
        <f t="shared" si="464"/>
        <v>4</v>
      </c>
      <c r="V641" s="172">
        <f t="shared" si="465"/>
        <v>4</v>
      </c>
      <c r="W641" s="175">
        <f t="shared" si="465"/>
        <v>4</v>
      </c>
      <c r="Y641" s="231"/>
    </row>
    <row r="642" spans="1:26" s="2" customFormat="1" ht="33.75">
      <c r="A642" s="168">
        <v>4</v>
      </c>
      <c r="B642" s="110" t="str">
        <f t="shared" si="441"/>
        <v/>
      </c>
      <c r="C642" s="111">
        <f t="shared" si="442"/>
        <v>4</v>
      </c>
      <c r="D642" s="112">
        <f t="shared" si="443"/>
        <v>1</v>
      </c>
      <c r="E642" s="112">
        <f t="shared" si="444"/>
        <v>12</v>
      </c>
      <c r="F642" s="112">
        <f t="shared" si="445"/>
        <v>9</v>
      </c>
      <c r="G642" s="111">
        <f t="shared" si="446"/>
        <v>6</v>
      </c>
      <c r="H642" s="111" t="str">
        <f t="shared" si="447"/>
        <v/>
      </c>
      <c r="I642" s="50"/>
      <c r="J642" s="111" t="str">
        <f t="shared" si="448"/>
        <v/>
      </c>
      <c r="K642" s="113"/>
      <c r="L642" s="169" t="str">
        <f t="shared" si="459"/>
        <v>1.12.9.6</v>
      </c>
      <c r="M642" s="305" t="s">
        <v>355</v>
      </c>
      <c r="N642" s="164" t="s">
        <v>7</v>
      </c>
      <c r="O642" s="170">
        <v>2</v>
      </c>
      <c r="P642" s="171"/>
      <c r="Q642" s="203"/>
      <c r="R642" s="204"/>
      <c r="S642" s="204"/>
      <c r="T642" s="172"/>
      <c r="U642" s="173">
        <f t="shared" si="464"/>
        <v>2</v>
      </c>
      <c r="V642" s="172">
        <f t="shared" si="465"/>
        <v>2</v>
      </c>
      <c r="W642" s="175">
        <f t="shared" si="465"/>
        <v>2</v>
      </c>
      <c r="Y642" s="231"/>
    </row>
    <row r="643" spans="1:26" s="2" customFormat="1" ht="22.5" customHeight="1">
      <c r="A643" s="168">
        <v>4</v>
      </c>
      <c r="B643" s="110" t="str">
        <f t="shared" si="441"/>
        <v/>
      </c>
      <c r="C643" s="111">
        <f t="shared" si="442"/>
        <v>4</v>
      </c>
      <c r="D643" s="112">
        <f t="shared" si="443"/>
        <v>1</v>
      </c>
      <c r="E643" s="112">
        <f t="shared" si="444"/>
        <v>12</v>
      </c>
      <c r="F643" s="112">
        <f t="shared" si="445"/>
        <v>9</v>
      </c>
      <c r="G643" s="111">
        <f t="shared" si="446"/>
        <v>7</v>
      </c>
      <c r="H643" s="111" t="str">
        <f t="shared" si="447"/>
        <v/>
      </c>
      <c r="I643" s="50"/>
      <c r="J643" s="111" t="str">
        <f t="shared" si="448"/>
        <v/>
      </c>
      <c r="K643" s="113"/>
      <c r="L643" s="169" t="str">
        <f t="shared" si="459"/>
        <v>1.12.9.7</v>
      </c>
      <c r="M643" s="305" t="s">
        <v>356</v>
      </c>
      <c r="N643" s="164" t="s">
        <v>7</v>
      </c>
      <c r="O643" s="170">
        <v>6</v>
      </c>
      <c r="P643" s="171"/>
      <c r="Q643" s="203"/>
      <c r="R643" s="204"/>
      <c r="S643" s="204"/>
      <c r="T643" s="172"/>
      <c r="U643" s="173">
        <f t="shared" si="464"/>
        <v>6</v>
      </c>
      <c r="V643" s="172">
        <f t="shared" si="465"/>
        <v>6</v>
      </c>
      <c r="W643" s="175">
        <f t="shared" si="465"/>
        <v>6</v>
      </c>
      <c r="Y643" s="231"/>
    </row>
    <row r="644" spans="1:26" s="2" customFormat="1" ht="22.5" customHeight="1">
      <c r="A644" s="168">
        <v>4</v>
      </c>
      <c r="B644" s="110" t="str">
        <f t="shared" si="441"/>
        <v/>
      </c>
      <c r="C644" s="111">
        <f t="shared" si="442"/>
        <v>4</v>
      </c>
      <c r="D644" s="112">
        <f t="shared" si="443"/>
        <v>1</v>
      </c>
      <c r="E644" s="112">
        <f t="shared" si="444"/>
        <v>12</v>
      </c>
      <c r="F644" s="112">
        <f t="shared" si="445"/>
        <v>9</v>
      </c>
      <c r="G644" s="111">
        <f t="shared" si="446"/>
        <v>8</v>
      </c>
      <c r="H644" s="111" t="str">
        <f t="shared" si="447"/>
        <v/>
      </c>
      <c r="I644" s="50"/>
      <c r="J644" s="111" t="str">
        <f t="shared" si="448"/>
        <v/>
      </c>
      <c r="K644" s="113"/>
      <c r="L644" s="169" t="str">
        <f t="shared" si="459"/>
        <v>1.12.9.8</v>
      </c>
      <c r="M644" s="305" t="s">
        <v>357</v>
      </c>
      <c r="N644" s="164" t="s">
        <v>7</v>
      </c>
      <c r="O644" s="170">
        <v>6</v>
      </c>
      <c r="P644" s="171"/>
      <c r="Q644" s="203"/>
      <c r="R644" s="204"/>
      <c r="S644" s="204"/>
      <c r="T644" s="172"/>
      <c r="U644" s="173">
        <f t="shared" si="464"/>
        <v>6</v>
      </c>
      <c r="V644" s="172">
        <f t="shared" si="465"/>
        <v>6</v>
      </c>
      <c r="W644" s="175">
        <f t="shared" si="465"/>
        <v>6</v>
      </c>
      <c r="Y644" s="231"/>
    </row>
    <row r="645" spans="1:26" s="2" customFormat="1" ht="56.25">
      <c r="A645" s="168">
        <v>4</v>
      </c>
      <c r="B645" s="110" t="str">
        <f t="shared" si="441"/>
        <v/>
      </c>
      <c r="C645" s="111">
        <f t="shared" si="442"/>
        <v>4</v>
      </c>
      <c r="D645" s="112">
        <f t="shared" si="443"/>
        <v>1</v>
      </c>
      <c r="E645" s="112">
        <f t="shared" si="444"/>
        <v>12</v>
      </c>
      <c r="F645" s="112">
        <f t="shared" si="445"/>
        <v>9</v>
      </c>
      <c r="G645" s="111">
        <f t="shared" si="446"/>
        <v>9</v>
      </c>
      <c r="H645" s="111" t="str">
        <f t="shared" si="447"/>
        <v/>
      </c>
      <c r="I645" s="50"/>
      <c r="J645" s="111" t="str">
        <f t="shared" si="448"/>
        <v/>
      </c>
      <c r="K645" s="113"/>
      <c r="L645" s="169" t="str">
        <f t="shared" si="459"/>
        <v>1.12.9.9</v>
      </c>
      <c r="M645" s="305" t="s">
        <v>358</v>
      </c>
      <c r="N645" s="164" t="s">
        <v>7</v>
      </c>
      <c r="O645" s="170">
        <v>2</v>
      </c>
      <c r="P645" s="171"/>
      <c r="Q645" s="203"/>
      <c r="R645" s="204"/>
      <c r="S645" s="204"/>
      <c r="T645" s="172"/>
      <c r="U645" s="173">
        <f t="shared" si="464"/>
        <v>2</v>
      </c>
      <c r="V645" s="172">
        <f t="shared" si="465"/>
        <v>2</v>
      </c>
      <c r="W645" s="175">
        <f t="shared" si="465"/>
        <v>2</v>
      </c>
      <c r="Y645" s="231"/>
    </row>
    <row r="646" spans="1:26">
      <c r="A646" s="115"/>
      <c r="B646" s="110" t="str">
        <f t="shared" si="441"/>
        <v/>
      </c>
      <c r="C646" s="111">
        <f t="shared" si="442"/>
        <v>4</v>
      </c>
      <c r="D646" s="112">
        <f t="shared" si="443"/>
        <v>1</v>
      </c>
      <c r="E646" s="112">
        <f t="shared" si="444"/>
        <v>12</v>
      </c>
      <c r="F646" s="112">
        <f t="shared" si="445"/>
        <v>9</v>
      </c>
      <c r="G646" s="111">
        <f t="shared" si="446"/>
        <v>9</v>
      </c>
      <c r="H646" s="111" t="str">
        <f t="shared" si="447"/>
        <v/>
      </c>
      <c r="I646" s="50"/>
      <c r="J646" s="111">
        <f t="shared" si="448"/>
        <v>0</v>
      </c>
      <c r="K646" s="113"/>
      <c r="L646" s="169" t="str">
        <f t="shared" si="459"/>
        <v/>
      </c>
      <c r="M646" s="135"/>
      <c r="N646" s="148"/>
      <c r="O646" s="129"/>
      <c r="P646" s="130"/>
      <c r="Q646" s="194"/>
      <c r="R646" s="194"/>
      <c r="S646" s="194"/>
      <c r="T646" s="195"/>
      <c r="U646" s="132"/>
      <c r="V646" s="131"/>
      <c r="W646" s="133"/>
      <c r="X646" s="64"/>
      <c r="Y646" s="233"/>
    </row>
    <row r="647" spans="1:26" s="2" customFormat="1">
      <c r="A647" s="168">
        <v>2</v>
      </c>
      <c r="B647" s="110" t="str">
        <f t="shared" si="441"/>
        <v/>
      </c>
      <c r="C647" s="111">
        <f t="shared" si="442"/>
        <v>2</v>
      </c>
      <c r="D647" s="112">
        <f t="shared" si="443"/>
        <v>1</v>
      </c>
      <c r="E647" s="112">
        <f t="shared" si="444"/>
        <v>13</v>
      </c>
      <c r="F647" s="112" t="str">
        <f t="shared" si="445"/>
        <v/>
      </c>
      <c r="G647" s="111" t="str">
        <f t="shared" si="446"/>
        <v/>
      </c>
      <c r="H647" s="111" t="str">
        <f t="shared" si="447"/>
        <v/>
      </c>
      <c r="I647" s="50"/>
      <c r="J647" s="111" t="str">
        <f t="shared" si="448"/>
        <v/>
      </c>
      <c r="K647" s="113"/>
      <c r="L647" s="212" t="str">
        <f t="shared" si="459"/>
        <v>1.13</v>
      </c>
      <c r="M647" s="225" t="s">
        <v>95</v>
      </c>
      <c r="N647" s="164"/>
      <c r="O647" s="170"/>
      <c r="P647" s="171"/>
      <c r="Q647" s="203"/>
      <c r="R647" s="204"/>
      <c r="S647" s="204"/>
      <c r="T647" s="172"/>
      <c r="U647" s="173"/>
      <c r="V647" s="172"/>
      <c r="W647" s="175"/>
      <c r="Y647" s="231"/>
    </row>
    <row r="648" spans="1:26" s="2" customFormat="1">
      <c r="A648" s="168"/>
      <c r="B648" s="110" t="str">
        <f t="shared" si="441"/>
        <v/>
      </c>
      <c r="C648" s="111">
        <f t="shared" si="442"/>
        <v>2</v>
      </c>
      <c r="D648" s="112">
        <f t="shared" si="443"/>
        <v>1</v>
      </c>
      <c r="E648" s="112">
        <f t="shared" si="444"/>
        <v>13</v>
      </c>
      <c r="F648" s="112" t="str">
        <f t="shared" si="445"/>
        <v/>
      </c>
      <c r="G648" s="111" t="str">
        <f t="shared" si="446"/>
        <v/>
      </c>
      <c r="H648" s="111" t="str">
        <f t="shared" si="447"/>
        <v/>
      </c>
      <c r="I648" s="50"/>
      <c r="J648" s="111">
        <f t="shared" si="448"/>
        <v>0</v>
      </c>
      <c r="K648" s="113"/>
      <c r="L648" s="169" t="str">
        <f t="shared" si="459"/>
        <v/>
      </c>
      <c r="M648" s="163"/>
      <c r="N648" s="164"/>
      <c r="O648" s="170"/>
      <c r="P648" s="171"/>
      <c r="Q648" s="203"/>
      <c r="R648" s="204"/>
      <c r="S648" s="204"/>
      <c r="T648" s="172"/>
      <c r="U648" s="173"/>
      <c r="V648" s="172"/>
      <c r="W648" s="175"/>
      <c r="Y648" s="231"/>
    </row>
    <row r="649" spans="1:26" s="2" customFormat="1" ht="78.75">
      <c r="A649" s="168">
        <v>3</v>
      </c>
      <c r="B649" s="110" t="str">
        <f t="shared" si="441"/>
        <v/>
      </c>
      <c r="C649" s="111">
        <f t="shared" si="442"/>
        <v>3</v>
      </c>
      <c r="D649" s="112">
        <f t="shared" si="443"/>
        <v>1</v>
      </c>
      <c r="E649" s="112">
        <f t="shared" si="444"/>
        <v>13</v>
      </c>
      <c r="F649" s="112">
        <f t="shared" si="445"/>
        <v>1</v>
      </c>
      <c r="G649" s="111" t="str">
        <f t="shared" si="446"/>
        <v/>
      </c>
      <c r="H649" s="111" t="str">
        <f t="shared" si="447"/>
        <v/>
      </c>
      <c r="I649" s="50"/>
      <c r="J649" s="111" t="str">
        <f t="shared" si="448"/>
        <v/>
      </c>
      <c r="K649" s="113"/>
      <c r="L649" s="169" t="str">
        <f>IF(A649=0,"",IF(AND(D649="",E649="",F649="",G649="",H649=""),"",CONCATENATE(TEXT(D649,0),IF(E649="","",CONCATENATE(".",TEXT(E649,0))),IF(F649="","",CONCATENATE(".",TEXT(F649,0))),IF(G649="","",CONCATENATE(".",TEXT(G649,0))),IF(H649="","",CONCATENATE(".",TEXT(H649,0))),IF(I649="","",CONCATENATE(".",TEXT(I649,0))))))</f>
        <v>1.13.1</v>
      </c>
      <c r="M649" s="167" t="s">
        <v>359</v>
      </c>
      <c r="N649" s="164" t="s">
        <v>6</v>
      </c>
      <c r="O649" s="170">
        <v>1</v>
      </c>
      <c r="P649" s="171"/>
      <c r="Q649" s="203"/>
      <c r="R649" s="204"/>
      <c r="S649" s="204"/>
      <c r="T649" s="172"/>
      <c r="U649" s="173">
        <f t="shared" ref="U649" si="466">PRODUCT(O649:T649)</f>
        <v>1</v>
      </c>
      <c r="V649" s="172">
        <f t="shared" ref="V649" si="467">SUM(U649)</f>
        <v>1</v>
      </c>
      <c r="W649" s="175">
        <f t="shared" ref="W649" si="468">SUM(V649)</f>
        <v>1</v>
      </c>
      <c r="X649" s="182"/>
      <c r="Y649" s="231"/>
    </row>
    <row r="650" spans="1:26" s="2" customFormat="1">
      <c r="A650" s="168"/>
      <c r="B650" s="110" t="str">
        <f t="shared" si="441"/>
        <v/>
      </c>
      <c r="C650" s="111">
        <f t="shared" si="442"/>
        <v>3</v>
      </c>
      <c r="D650" s="112">
        <f t="shared" si="443"/>
        <v>1</v>
      </c>
      <c r="E650" s="112">
        <f t="shared" si="444"/>
        <v>13</v>
      </c>
      <c r="F650" s="112">
        <f t="shared" si="445"/>
        <v>1</v>
      </c>
      <c r="G650" s="111" t="str">
        <f t="shared" si="446"/>
        <v/>
      </c>
      <c r="H650" s="111" t="str">
        <f t="shared" si="447"/>
        <v/>
      </c>
      <c r="I650" s="50"/>
      <c r="J650" s="111">
        <f t="shared" si="448"/>
        <v>0</v>
      </c>
      <c r="K650" s="113"/>
      <c r="L650" s="169" t="str">
        <f>IF(A650=0,"",IF(AND(D650="",E650="",F650="",G650="",H650=""),"",CONCATENATE(TEXT(D650,0),IF(E650="","",CONCATENATE(".",TEXT(E650,0))),IF(F650="","",CONCATENATE(".",TEXT(F650,0))),IF(G650="","",CONCATENATE(".",TEXT(G650,0))),IF(H650="","",CONCATENATE(".",TEXT(H650,0))),IF(I650="","",CONCATENATE(".",TEXT(I650,0))))))</f>
        <v/>
      </c>
      <c r="M650" s="216"/>
      <c r="N650" s="164"/>
      <c r="O650" s="170"/>
      <c r="P650" s="171"/>
      <c r="Q650" s="205"/>
      <c r="R650" s="204"/>
      <c r="S650" s="204"/>
      <c r="T650" s="172"/>
      <c r="U650" s="173"/>
      <c r="V650" s="172"/>
      <c r="W650" s="175"/>
      <c r="X650" s="182"/>
      <c r="Y650" s="231"/>
    </row>
    <row r="651" spans="1:26">
      <c r="A651" s="115">
        <v>2</v>
      </c>
      <c r="B651" s="110" t="str">
        <f t="shared" si="441"/>
        <v/>
      </c>
      <c r="C651" s="111">
        <f t="shared" si="442"/>
        <v>2</v>
      </c>
      <c r="D651" s="112">
        <f t="shared" si="443"/>
        <v>1</v>
      </c>
      <c r="E651" s="112">
        <f t="shared" si="444"/>
        <v>14</v>
      </c>
      <c r="F651" s="112" t="str">
        <f t="shared" si="445"/>
        <v/>
      </c>
      <c r="G651" s="111" t="str">
        <f t="shared" si="446"/>
        <v/>
      </c>
      <c r="H651" s="111" t="str">
        <f t="shared" si="447"/>
        <v/>
      </c>
      <c r="I651" s="50"/>
      <c r="J651" s="111" t="str">
        <f t="shared" si="448"/>
        <v/>
      </c>
      <c r="K651" s="113"/>
      <c r="L651" s="212" t="str">
        <f t="shared" ref="L651:L660" si="469">IF(A651=0,"",IF(AND(D651="",E651="",F651="",G651="",H651=""),"",CONCATENATE(TEXT(D651,0),IF(E651="","",CONCATENATE(".",TEXT(E651,0))),IF(F651="","",CONCATENATE(".",TEXT(F651,0))),IF(G651="","",CONCATENATE(".",TEXT(G651,0))),IF(H651="","",CONCATENATE(".",TEXT(H651,0))),IF(I651="","",CONCATENATE(".",TEXT(I651,0))))))</f>
        <v>1.14</v>
      </c>
      <c r="M651" s="225" t="s">
        <v>56</v>
      </c>
      <c r="N651" s="148"/>
      <c r="O651" s="129"/>
      <c r="P651" s="130"/>
      <c r="Q651" s="194"/>
      <c r="R651" s="194"/>
      <c r="S651" s="194"/>
      <c r="T651" s="195"/>
      <c r="U651" s="132"/>
      <c r="V651" s="131"/>
      <c r="W651" s="133"/>
      <c r="X651" s="64"/>
      <c r="Y651" s="233"/>
    </row>
    <row r="652" spans="1:26">
      <c r="A652" s="115"/>
      <c r="B652" s="110" t="str">
        <f t="shared" si="441"/>
        <v/>
      </c>
      <c r="C652" s="111">
        <f t="shared" si="442"/>
        <v>2</v>
      </c>
      <c r="D652" s="112">
        <f t="shared" si="443"/>
        <v>1</v>
      </c>
      <c r="E652" s="112">
        <f t="shared" si="444"/>
        <v>14</v>
      </c>
      <c r="F652" s="112" t="str">
        <f t="shared" si="445"/>
        <v/>
      </c>
      <c r="G652" s="111" t="str">
        <f t="shared" si="446"/>
        <v/>
      </c>
      <c r="H652" s="111" t="str">
        <f t="shared" si="447"/>
        <v/>
      </c>
      <c r="I652" s="50"/>
      <c r="J652" s="111">
        <f t="shared" si="448"/>
        <v>0</v>
      </c>
      <c r="K652" s="113"/>
      <c r="L652" s="169" t="str">
        <f t="shared" si="469"/>
        <v/>
      </c>
      <c r="M652" s="135"/>
      <c r="N652" s="148"/>
      <c r="O652" s="129"/>
      <c r="P652" s="130"/>
      <c r="Q652" s="194"/>
      <c r="R652" s="194"/>
      <c r="S652" s="194"/>
      <c r="T652" s="195"/>
      <c r="U652" s="132"/>
      <c r="V652" s="131"/>
      <c r="W652" s="133"/>
      <c r="X652" s="64"/>
      <c r="Y652" s="233"/>
    </row>
    <row r="653" spans="1:26">
      <c r="A653" s="115">
        <v>3</v>
      </c>
      <c r="B653" s="110" t="str">
        <f t="shared" si="441"/>
        <v/>
      </c>
      <c r="C653" s="111">
        <f t="shared" si="442"/>
        <v>3</v>
      </c>
      <c r="D653" s="112">
        <f t="shared" si="443"/>
        <v>1</v>
      </c>
      <c r="E653" s="112">
        <f t="shared" si="444"/>
        <v>14</v>
      </c>
      <c r="F653" s="112">
        <f t="shared" si="445"/>
        <v>1</v>
      </c>
      <c r="G653" s="111" t="str">
        <f t="shared" si="446"/>
        <v/>
      </c>
      <c r="H653" s="111" t="str">
        <f t="shared" si="447"/>
        <v/>
      </c>
      <c r="I653" s="50"/>
      <c r="J653" s="111" t="str">
        <f t="shared" si="448"/>
        <v/>
      </c>
      <c r="K653" s="113"/>
      <c r="L653" s="169" t="str">
        <f t="shared" si="469"/>
        <v>1.14.1</v>
      </c>
      <c r="M653" s="305" t="s">
        <v>360</v>
      </c>
      <c r="N653" s="128"/>
      <c r="O653" s="129"/>
      <c r="P653" s="130"/>
      <c r="Q653" s="194"/>
      <c r="R653" s="194"/>
      <c r="S653" s="194"/>
      <c r="T653" s="195"/>
      <c r="U653" s="132"/>
      <c r="V653" s="131"/>
      <c r="W653" s="146"/>
      <c r="X653" s="64"/>
      <c r="Y653" s="231"/>
      <c r="Z653" s="1"/>
    </row>
    <row r="654" spans="1:26">
      <c r="A654" s="115"/>
      <c r="B654" s="110" t="str">
        <f t="shared" si="441"/>
        <v/>
      </c>
      <c r="C654" s="111">
        <f t="shared" si="442"/>
        <v>3</v>
      </c>
      <c r="D654" s="112">
        <f t="shared" si="443"/>
        <v>1</v>
      </c>
      <c r="E654" s="112">
        <f t="shared" si="444"/>
        <v>14</v>
      </c>
      <c r="F654" s="112">
        <f t="shared" si="445"/>
        <v>1</v>
      </c>
      <c r="G654" s="111" t="str">
        <f t="shared" si="446"/>
        <v/>
      </c>
      <c r="H654" s="111" t="str">
        <f t="shared" si="447"/>
        <v/>
      </c>
      <c r="I654" s="50"/>
      <c r="J654" s="111">
        <f t="shared" si="448"/>
        <v>0</v>
      </c>
      <c r="K654" s="113"/>
      <c r="L654" s="169" t="str">
        <f t="shared" si="469"/>
        <v/>
      </c>
      <c r="M654" s="316"/>
      <c r="N654" s="128"/>
      <c r="O654" s="129"/>
      <c r="P654" s="130"/>
      <c r="Q654" s="194"/>
      <c r="R654" s="194"/>
      <c r="S654" s="194"/>
      <c r="T654" s="195"/>
      <c r="U654" s="132"/>
      <c r="V654" s="131"/>
      <c r="W654" s="149"/>
      <c r="X654" s="64"/>
      <c r="Y654" s="231"/>
    </row>
    <row r="655" spans="1:26" s="1" customFormat="1" ht="202.5">
      <c r="A655" s="168">
        <v>4</v>
      </c>
      <c r="B655" s="110" t="str">
        <f t="shared" si="441"/>
        <v/>
      </c>
      <c r="C655" s="111">
        <f t="shared" si="442"/>
        <v>4</v>
      </c>
      <c r="D655" s="112">
        <f t="shared" si="443"/>
        <v>1</v>
      </c>
      <c r="E655" s="112">
        <f t="shared" si="444"/>
        <v>14</v>
      </c>
      <c r="F655" s="112">
        <f t="shared" si="445"/>
        <v>1</v>
      </c>
      <c r="G655" s="111">
        <f t="shared" si="446"/>
        <v>1</v>
      </c>
      <c r="H655" s="111" t="str">
        <f t="shared" si="447"/>
        <v/>
      </c>
      <c r="I655" s="50"/>
      <c r="J655" s="111" t="str">
        <f t="shared" si="448"/>
        <v/>
      </c>
      <c r="K655" s="113"/>
      <c r="L655" s="169" t="str">
        <f t="shared" si="469"/>
        <v>1.14.1.1</v>
      </c>
      <c r="M655" s="305" t="s">
        <v>361</v>
      </c>
      <c r="N655" s="164" t="s">
        <v>29</v>
      </c>
      <c r="O655" s="129">
        <v>1</v>
      </c>
      <c r="P655" s="130"/>
      <c r="Q655" s="194">
        <v>20.6</v>
      </c>
      <c r="R655" s="198">
        <v>0.8</v>
      </c>
      <c r="S655" s="194">
        <v>1.2</v>
      </c>
      <c r="T655" s="195"/>
      <c r="U655" s="132">
        <f t="shared" ref="U655" si="470">IF(O655&lt;&gt;0,PRODUCT(O655:T655),"")</f>
        <v>19.776</v>
      </c>
      <c r="V655" s="131">
        <f t="shared" ref="V655" si="471">IF(O655&lt;&gt;0,SUM(U655),"")</f>
        <v>19.776</v>
      </c>
      <c r="W655" s="159">
        <f t="shared" ref="W655" si="472">IF(O655&lt;&gt;0,SUM(V655),"")</f>
        <v>19.776</v>
      </c>
      <c r="X655" s="3"/>
      <c r="Y655" s="232"/>
      <c r="Z655" s="1" t="s">
        <v>92</v>
      </c>
    </row>
    <row r="656" spans="1:26">
      <c r="A656" s="115"/>
      <c r="B656" s="110" t="str">
        <f t="shared" si="441"/>
        <v/>
      </c>
      <c r="C656" s="111">
        <f t="shared" si="442"/>
        <v>4</v>
      </c>
      <c r="D656" s="112">
        <f t="shared" si="443"/>
        <v>1</v>
      </c>
      <c r="E656" s="112">
        <f t="shared" si="444"/>
        <v>14</v>
      </c>
      <c r="F656" s="112">
        <f t="shared" si="445"/>
        <v>1</v>
      </c>
      <c r="G656" s="111">
        <f t="shared" si="446"/>
        <v>1</v>
      </c>
      <c r="H656" s="111" t="str">
        <f t="shared" si="447"/>
        <v/>
      </c>
      <c r="I656" s="50"/>
      <c r="J656" s="111">
        <f t="shared" si="448"/>
        <v>0</v>
      </c>
      <c r="K656" s="113"/>
      <c r="L656" s="169" t="str">
        <f t="shared" si="469"/>
        <v/>
      </c>
      <c r="M656" s="316"/>
      <c r="N656" s="128"/>
      <c r="O656" s="129"/>
      <c r="P656" s="130"/>
      <c r="Q656" s="194"/>
      <c r="R656" s="194"/>
      <c r="S656" s="194"/>
      <c r="T656" s="195"/>
      <c r="U656" s="132"/>
      <c r="V656" s="131"/>
      <c r="W656" s="149"/>
      <c r="X656" s="64"/>
      <c r="Y656" s="231"/>
    </row>
    <row r="657" spans="1:32" s="1" customFormat="1" ht="202.5">
      <c r="A657" s="168">
        <v>4</v>
      </c>
      <c r="B657" s="110" t="str">
        <f t="shared" si="441"/>
        <v/>
      </c>
      <c r="C657" s="111">
        <f t="shared" si="442"/>
        <v>4</v>
      </c>
      <c r="D657" s="112">
        <f t="shared" si="443"/>
        <v>1</v>
      </c>
      <c r="E657" s="112">
        <f t="shared" si="444"/>
        <v>14</v>
      </c>
      <c r="F657" s="112">
        <f t="shared" si="445"/>
        <v>1</v>
      </c>
      <c r="G657" s="111">
        <f t="shared" si="446"/>
        <v>2</v>
      </c>
      <c r="H657" s="111" t="str">
        <f t="shared" si="447"/>
        <v/>
      </c>
      <c r="I657" s="50"/>
      <c r="J657" s="111" t="str">
        <f t="shared" si="448"/>
        <v/>
      </c>
      <c r="K657" s="113"/>
      <c r="L657" s="169" t="str">
        <f t="shared" ref="L657:L658" si="473">IF(A657=0,"",IF(AND(D657="",E657="",F657="",G657="",H657=""),"",CONCATENATE(TEXT(D657,0),IF(E657="","",CONCATENATE(".",TEXT(E657,0))),IF(F657="","",CONCATENATE(".",TEXT(F657,0))),IF(G657="","",CONCATENATE(".",TEXT(G657,0))),IF(H657="","",CONCATENATE(".",TEXT(H657,0))),IF(I657="","",CONCATENATE(".",TEXT(I657,0))))))</f>
        <v>1.14.1.2</v>
      </c>
      <c r="M657" s="310" t="s">
        <v>362</v>
      </c>
      <c r="N657" s="164" t="s">
        <v>29</v>
      </c>
      <c r="O657" s="129">
        <v>1</v>
      </c>
      <c r="P657" s="130"/>
      <c r="Q657" s="194"/>
      <c r="R657" s="198"/>
      <c r="S657" s="194">
        <v>1.2</v>
      </c>
      <c r="T657" s="195">
        <v>28</v>
      </c>
      <c r="U657" s="132">
        <f t="shared" ref="U657" si="474">IF(O657&lt;&gt;0,PRODUCT(O657:T657),"")</f>
        <v>33.6</v>
      </c>
      <c r="V657" s="131">
        <f t="shared" ref="V657" si="475">IF(O657&lt;&gt;0,SUM(U657),"")</f>
        <v>33.6</v>
      </c>
      <c r="W657" s="159">
        <f t="shared" ref="W657" si="476">IF(O657&lt;&gt;0,SUM(V657),"")</f>
        <v>33.6</v>
      </c>
      <c r="X657" s="3"/>
      <c r="Y657" s="232"/>
    </row>
    <row r="658" spans="1:32">
      <c r="A658" s="115"/>
      <c r="B658" s="110" t="str">
        <f t="shared" si="441"/>
        <v/>
      </c>
      <c r="C658" s="111">
        <f t="shared" si="442"/>
        <v>4</v>
      </c>
      <c r="D658" s="112">
        <f t="shared" si="443"/>
        <v>1</v>
      </c>
      <c r="E658" s="112">
        <f t="shared" si="444"/>
        <v>14</v>
      </c>
      <c r="F658" s="112">
        <f t="shared" si="445"/>
        <v>1</v>
      </c>
      <c r="G658" s="111">
        <f t="shared" si="446"/>
        <v>2</v>
      </c>
      <c r="H658" s="111" t="str">
        <f t="shared" si="447"/>
        <v/>
      </c>
      <c r="I658" s="50"/>
      <c r="J658" s="111">
        <f t="shared" si="448"/>
        <v>0</v>
      </c>
      <c r="K658" s="113"/>
      <c r="L658" s="169" t="str">
        <f t="shared" si="473"/>
        <v/>
      </c>
      <c r="M658" s="305" t="s">
        <v>28</v>
      </c>
      <c r="N658" s="128"/>
      <c r="O658" s="129"/>
      <c r="P658" s="130"/>
      <c r="Q658" s="194"/>
      <c r="R658" s="194"/>
      <c r="S658" s="194"/>
      <c r="T658" s="195"/>
      <c r="U658" s="132"/>
      <c r="V658" s="131"/>
      <c r="W658" s="149"/>
      <c r="X658" s="64"/>
      <c r="Y658" s="231"/>
    </row>
    <row r="659" spans="1:32">
      <c r="A659" s="115">
        <v>3</v>
      </c>
      <c r="B659" s="110" t="str">
        <f t="shared" si="441"/>
        <v/>
      </c>
      <c r="C659" s="111">
        <f t="shared" si="442"/>
        <v>3</v>
      </c>
      <c r="D659" s="112">
        <f t="shared" si="443"/>
        <v>1</v>
      </c>
      <c r="E659" s="112">
        <f t="shared" si="444"/>
        <v>14</v>
      </c>
      <c r="F659" s="112">
        <f t="shared" si="445"/>
        <v>2</v>
      </c>
      <c r="G659" s="111" t="str">
        <f t="shared" si="446"/>
        <v/>
      </c>
      <c r="H659" s="111" t="str">
        <f t="shared" si="447"/>
        <v/>
      </c>
      <c r="I659" s="50"/>
      <c r="J659" s="111" t="str">
        <f t="shared" si="448"/>
        <v/>
      </c>
      <c r="K659" s="113"/>
      <c r="L659" s="169" t="str">
        <f t="shared" si="469"/>
        <v>1.14.2</v>
      </c>
      <c r="M659" s="305" t="s">
        <v>363</v>
      </c>
      <c r="N659" s="128"/>
      <c r="O659" s="129"/>
      <c r="P659" s="130"/>
      <c r="Q659" s="194"/>
      <c r="R659" s="194"/>
      <c r="S659" s="194"/>
      <c r="T659" s="195"/>
      <c r="U659" s="132"/>
      <c r="V659" s="131"/>
      <c r="W659" s="146"/>
      <c r="X659" s="64"/>
      <c r="Y659" s="231"/>
      <c r="Z659" s="1"/>
    </row>
    <row r="660" spans="1:32">
      <c r="A660" s="115"/>
      <c r="B660" s="110" t="str">
        <f t="shared" si="441"/>
        <v/>
      </c>
      <c r="C660" s="111">
        <f t="shared" si="442"/>
        <v>3</v>
      </c>
      <c r="D660" s="112">
        <f t="shared" si="443"/>
        <v>1</v>
      </c>
      <c r="E660" s="112">
        <f t="shared" si="444"/>
        <v>14</v>
      </c>
      <c r="F660" s="112">
        <f t="shared" si="445"/>
        <v>2</v>
      </c>
      <c r="G660" s="111" t="str">
        <f t="shared" si="446"/>
        <v/>
      </c>
      <c r="H660" s="111" t="str">
        <f t="shared" si="447"/>
        <v/>
      </c>
      <c r="I660" s="50"/>
      <c r="J660" s="111">
        <f t="shared" si="448"/>
        <v>0</v>
      </c>
      <c r="K660" s="113"/>
      <c r="L660" s="169" t="str">
        <f t="shared" si="469"/>
        <v/>
      </c>
      <c r="M660" s="305" t="s">
        <v>28</v>
      </c>
      <c r="N660" s="128"/>
      <c r="O660" s="129"/>
      <c r="P660" s="130"/>
      <c r="Q660" s="194"/>
      <c r="R660" s="194"/>
      <c r="S660" s="194"/>
      <c r="T660" s="195"/>
      <c r="U660" s="132"/>
      <c r="V660" s="131"/>
      <c r="W660" s="149"/>
      <c r="X660" s="64"/>
      <c r="Y660" s="231"/>
    </row>
    <row r="661" spans="1:32" s="2" customFormat="1" ht="90">
      <c r="A661" s="168">
        <v>4</v>
      </c>
      <c r="B661" s="110" t="str">
        <f t="shared" si="441"/>
        <v/>
      </c>
      <c r="C661" s="111">
        <f t="shared" si="442"/>
        <v>4</v>
      </c>
      <c r="D661" s="112">
        <f t="shared" si="443"/>
        <v>1</v>
      </c>
      <c r="E661" s="112">
        <f t="shared" si="444"/>
        <v>14</v>
      </c>
      <c r="F661" s="112">
        <f t="shared" si="445"/>
        <v>2</v>
      </c>
      <c r="G661" s="111">
        <f t="shared" si="446"/>
        <v>1</v>
      </c>
      <c r="H661" s="111" t="str">
        <f t="shared" si="447"/>
        <v/>
      </c>
      <c r="I661" s="50"/>
      <c r="J661" s="111" t="str">
        <f t="shared" si="448"/>
        <v/>
      </c>
      <c r="K661" s="113"/>
      <c r="L661" s="169" t="str">
        <f t="shared" ref="L661:L666" si="477">IF(A661=0,"",IF(AND(D661="",E661="",F661="",G661="",H661=""),"",CONCATENATE(TEXT(D661,0),IF(E661="","",CONCATENATE(".",TEXT(E661,0))),IF(F661="","",CONCATENATE(".",TEXT(F661,0))),IF(G661="","",CONCATENATE(".",TEXT(G661,0))),IF(H661="","",CONCATENATE(".",TEXT(H661,0))),IF(I661="","",CONCATENATE(".",TEXT(I661,0))))))</f>
        <v>1.14.2.1</v>
      </c>
      <c r="M661" s="305" t="s">
        <v>364</v>
      </c>
      <c r="N661" s="164" t="s">
        <v>4</v>
      </c>
      <c r="O661" s="170"/>
      <c r="P661" s="171"/>
      <c r="Q661" s="198"/>
      <c r="R661" s="198"/>
      <c r="S661" s="198"/>
      <c r="T661" s="199"/>
      <c r="U661" s="150" t="s">
        <v>22</v>
      </c>
      <c r="V661" s="172"/>
      <c r="W661" s="178">
        <f>_xlfn.CEILING.MATH(W662,0.5)</f>
        <v>109.5</v>
      </c>
      <c r="X661" s="182"/>
      <c r="Y661" s="230"/>
    </row>
    <row r="662" spans="1:32" s="1" customFormat="1">
      <c r="A662" s="168"/>
      <c r="B662" s="110" t="str">
        <f t="shared" si="441"/>
        <v/>
      </c>
      <c r="C662" s="111">
        <f t="shared" si="442"/>
        <v>4</v>
      </c>
      <c r="D662" s="112">
        <f t="shared" si="443"/>
        <v>1</v>
      </c>
      <c r="E662" s="112">
        <f t="shared" si="444"/>
        <v>14</v>
      </c>
      <c r="F662" s="112">
        <f t="shared" si="445"/>
        <v>2</v>
      </c>
      <c r="G662" s="111">
        <f t="shared" si="446"/>
        <v>1</v>
      </c>
      <c r="H662" s="111" t="str">
        <f t="shared" si="447"/>
        <v/>
      </c>
      <c r="I662" s="50"/>
      <c r="J662" s="111">
        <f t="shared" si="448"/>
        <v>0</v>
      </c>
      <c r="K662" s="113"/>
      <c r="L662" s="169" t="str">
        <f t="shared" si="477"/>
        <v/>
      </c>
      <c r="M662" s="307" t="s">
        <v>28</v>
      </c>
      <c r="N662" s="164"/>
      <c r="O662" s="179"/>
      <c r="P662" s="180"/>
      <c r="Q662" s="200"/>
      <c r="R662" s="200"/>
      <c r="S662" s="200"/>
      <c r="T662" s="201"/>
      <c r="U662" s="151" t="s">
        <v>116</v>
      </c>
      <c r="V662" s="152"/>
      <c r="W662" s="181">
        <f>SUM(V663:V666)</f>
        <v>109.05</v>
      </c>
      <c r="X662" s="3"/>
      <c r="Y662" s="230"/>
    </row>
    <row r="663" spans="1:32" s="1" customFormat="1">
      <c r="A663" s="168"/>
      <c r="B663" s="110" t="str">
        <f t="shared" si="441"/>
        <v/>
      </c>
      <c r="C663" s="111">
        <f t="shared" si="442"/>
        <v>4</v>
      </c>
      <c r="D663" s="112">
        <f t="shared" si="443"/>
        <v>1</v>
      </c>
      <c r="E663" s="112">
        <f t="shared" si="444"/>
        <v>14</v>
      </c>
      <c r="F663" s="112">
        <f t="shared" si="445"/>
        <v>2</v>
      </c>
      <c r="G663" s="111">
        <f t="shared" si="446"/>
        <v>1</v>
      </c>
      <c r="H663" s="111" t="str">
        <f t="shared" si="447"/>
        <v/>
      </c>
      <c r="I663" s="50"/>
      <c r="J663" s="111">
        <f t="shared" si="448"/>
        <v>0</v>
      </c>
      <c r="K663" s="113"/>
      <c r="L663" s="169" t="str">
        <f t="shared" si="477"/>
        <v/>
      </c>
      <c r="M663" s="306" t="s">
        <v>133</v>
      </c>
      <c r="N663" s="164"/>
      <c r="O663" s="170"/>
      <c r="P663" s="171"/>
      <c r="Q663" s="198"/>
      <c r="R663" s="198"/>
      <c r="S663" s="198"/>
      <c r="T663" s="199"/>
      <c r="U663" s="173"/>
      <c r="V663" s="172">
        <f>SUM(U664:U664)</f>
        <v>14.3</v>
      </c>
      <c r="W663" s="174"/>
      <c r="X663" s="3"/>
      <c r="Y663" s="230"/>
      <c r="Z663" s="185"/>
      <c r="AA663" s="185"/>
      <c r="AB663" s="185"/>
      <c r="AC663" s="185"/>
      <c r="AD663" s="185"/>
      <c r="AE663" s="185"/>
      <c r="AF663" s="185"/>
    </row>
    <row r="664" spans="1:32" s="1" customFormat="1">
      <c r="A664" s="168"/>
      <c r="B664" s="110" t="str">
        <f t="shared" si="441"/>
        <v/>
      </c>
      <c r="C664" s="111">
        <f t="shared" si="442"/>
        <v>4</v>
      </c>
      <c r="D664" s="112">
        <f t="shared" si="443"/>
        <v>1</v>
      </c>
      <c r="E664" s="112">
        <f t="shared" si="444"/>
        <v>14</v>
      </c>
      <c r="F664" s="112">
        <f t="shared" si="445"/>
        <v>2</v>
      </c>
      <c r="G664" s="111">
        <f t="shared" si="446"/>
        <v>1</v>
      </c>
      <c r="H664" s="111" t="str">
        <f t="shared" si="447"/>
        <v/>
      </c>
      <c r="I664" s="50"/>
      <c r="J664" s="111">
        <f t="shared" si="448"/>
        <v>0</v>
      </c>
      <c r="K664" s="113"/>
      <c r="L664" s="169" t="str">
        <f t="shared" si="477"/>
        <v/>
      </c>
      <c r="M664" s="307" t="s">
        <v>365</v>
      </c>
      <c r="N664" s="128"/>
      <c r="O664" s="129">
        <v>1</v>
      </c>
      <c r="P664" s="130"/>
      <c r="Q664" s="194"/>
      <c r="R664" s="194"/>
      <c r="S664" s="194"/>
      <c r="T664" s="195">
        <v>14.3</v>
      </c>
      <c r="U664" s="173">
        <f t="shared" ref="U664" si="478">PRODUCT(O664:T664)</f>
        <v>14.3</v>
      </c>
      <c r="V664" s="172"/>
      <c r="W664" s="174"/>
      <c r="X664" s="3"/>
      <c r="Y664" s="230"/>
      <c r="Z664" s="1" t="s">
        <v>47</v>
      </c>
    </row>
    <row r="665" spans="1:32" s="1" customFormat="1">
      <c r="A665" s="168"/>
      <c r="B665" s="110" t="str">
        <f t="shared" si="441"/>
        <v/>
      </c>
      <c r="C665" s="111">
        <f t="shared" si="442"/>
        <v>4</v>
      </c>
      <c r="D665" s="112">
        <f t="shared" si="443"/>
        <v>1</v>
      </c>
      <c r="E665" s="112">
        <f t="shared" si="444"/>
        <v>14</v>
      </c>
      <c r="F665" s="112">
        <f t="shared" si="445"/>
        <v>2</v>
      </c>
      <c r="G665" s="111">
        <f t="shared" si="446"/>
        <v>1</v>
      </c>
      <c r="H665" s="111" t="str">
        <f t="shared" si="447"/>
        <v/>
      </c>
      <c r="I665" s="50"/>
      <c r="J665" s="111">
        <f t="shared" si="448"/>
        <v>0</v>
      </c>
      <c r="K665" s="113"/>
      <c r="L665" s="169" t="str">
        <f t="shared" si="477"/>
        <v/>
      </c>
      <c r="M665" s="306" t="s">
        <v>130</v>
      </c>
      <c r="N665" s="164"/>
      <c r="O665" s="170"/>
      <c r="P665" s="171"/>
      <c r="Q665" s="198"/>
      <c r="R665" s="198"/>
      <c r="S665" s="198"/>
      <c r="T665" s="199"/>
      <c r="U665" s="173"/>
      <c r="V665" s="172">
        <f>SUM(U666:U666)</f>
        <v>94.75</v>
      </c>
      <c r="W665" s="174"/>
      <c r="X665" s="3"/>
      <c r="Y665" s="230"/>
      <c r="Z665" s="185"/>
      <c r="AA665" s="185"/>
      <c r="AB665" s="185"/>
      <c r="AC665" s="185"/>
      <c r="AD665" s="185"/>
      <c r="AE665" s="185"/>
      <c r="AF665" s="185"/>
    </row>
    <row r="666" spans="1:32" s="1" customFormat="1">
      <c r="A666" s="168"/>
      <c r="B666" s="110" t="str">
        <f t="shared" si="441"/>
        <v/>
      </c>
      <c r="C666" s="111">
        <f t="shared" si="442"/>
        <v>4</v>
      </c>
      <c r="D666" s="112">
        <f t="shared" si="443"/>
        <v>1</v>
      </c>
      <c r="E666" s="112">
        <f t="shared" si="444"/>
        <v>14</v>
      </c>
      <c r="F666" s="112">
        <f t="shared" si="445"/>
        <v>2</v>
      </c>
      <c r="G666" s="111">
        <f t="shared" si="446"/>
        <v>1</v>
      </c>
      <c r="H666" s="111" t="str">
        <f t="shared" si="447"/>
        <v/>
      </c>
      <c r="I666" s="50"/>
      <c r="J666" s="111">
        <f t="shared" si="448"/>
        <v>0</v>
      </c>
      <c r="K666" s="113"/>
      <c r="L666" s="169" t="str">
        <f t="shared" si="477"/>
        <v/>
      </c>
      <c r="M666" s="307" t="s">
        <v>93</v>
      </c>
      <c r="N666" s="128"/>
      <c r="O666" s="129">
        <v>1</v>
      </c>
      <c r="P666" s="130"/>
      <c r="Q666" s="194"/>
      <c r="R666" s="194"/>
      <c r="S666" s="194"/>
      <c r="T666" s="195">
        <v>94.75</v>
      </c>
      <c r="U666" s="173">
        <f t="shared" ref="U666" si="479">PRODUCT(O666:T666)</f>
        <v>94.75</v>
      </c>
      <c r="V666" s="172"/>
      <c r="W666" s="174"/>
      <c r="X666" s="3"/>
      <c r="Y666" s="230"/>
    </row>
    <row r="667" spans="1:32" s="1" customFormat="1">
      <c r="A667" s="168"/>
      <c r="B667" s="110" t="str">
        <f t="shared" ref="B667:B730" si="480">IF(OR(A667&gt;C666+1,A667&gt;5),"ERRO","")</f>
        <v/>
      </c>
      <c r="C667" s="111">
        <f t="shared" ref="C667:C730" si="481">IF(A667=0,C666,A667)</f>
        <v>4</v>
      </c>
      <c r="D667" s="112">
        <f t="shared" ref="D667:D730" si="482">IF(A667=0,D666,IF(A667=1,D666+1,D666))</f>
        <v>1</v>
      </c>
      <c r="E667" s="112">
        <f t="shared" ref="E667:E730" si="483">IF(A667=0,E666,IF(D667&gt;D666,"",IF(E666&lt;&gt;"",IF(A667=2,E666+1,E666),1)))</f>
        <v>14</v>
      </c>
      <c r="F667" s="112">
        <f t="shared" ref="F667:F730" si="484">IF(A667=0,F666,IF(D667&gt;D666,"",IF(E667&lt;&gt;E666,"",IF(F666&lt;&gt;"",IF(A667=3,F666+1,F666),1))))</f>
        <v>2</v>
      </c>
      <c r="G667" s="111">
        <f t="shared" ref="G667:G730" si="485">IF(A667=0,G666,IF(D667&gt;D666,"",IF(E667&lt;&gt;E666,"",IF(F666&lt;&gt;F667,"",IF(G666&lt;&gt;"",IF(A667=4,G666+1,G666),1)))))</f>
        <v>1</v>
      </c>
      <c r="H667" s="111" t="str">
        <f t="shared" ref="H667:H730" si="486">IF(A667=0,H666,IF(D667&gt;D666,"",IF(E667&lt;&gt;E666,"",IF(F666&lt;&gt;F667,"",IF(G667&lt;&gt;G666,"",IF(A667=5,IF(H666="",1,H666+1),""))))))</f>
        <v/>
      </c>
      <c r="I667" s="50"/>
      <c r="J667" s="111">
        <f t="shared" ref="J667:J730" si="487">IF(A667=0,I666,IF(D667&gt;D666,"",IF(E667&lt;&gt;E666,"",IF(F666&lt;&gt;F667,"",IF(G667&lt;&gt;G666,"",IF(H667&lt;&gt;H666,"",IF(A667=6,IF(I666="",1,I666+1),"")))))))</f>
        <v>0</v>
      </c>
      <c r="K667" s="113"/>
      <c r="L667" s="169"/>
      <c r="M667" s="305" t="s">
        <v>28</v>
      </c>
      <c r="N667" s="164"/>
      <c r="O667" s="170"/>
      <c r="P667" s="171"/>
      <c r="Q667" s="198"/>
      <c r="R667" s="198"/>
      <c r="S667" s="198"/>
      <c r="T667" s="199"/>
      <c r="U667" s="173"/>
      <c r="V667" s="172"/>
      <c r="W667" s="178"/>
      <c r="X667" s="3"/>
      <c r="Y667" s="231"/>
    </row>
    <row r="668" spans="1:32" s="2" customFormat="1" ht="90">
      <c r="A668" s="168">
        <v>3</v>
      </c>
      <c r="B668" s="110" t="str">
        <f t="shared" si="480"/>
        <v/>
      </c>
      <c r="C668" s="111">
        <f t="shared" si="481"/>
        <v>3</v>
      </c>
      <c r="D668" s="112">
        <f t="shared" si="482"/>
        <v>1</v>
      </c>
      <c r="E668" s="112">
        <f t="shared" si="483"/>
        <v>14</v>
      </c>
      <c r="F668" s="112">
        <f t="shared" si="484"/>
        <v>3</v>
      </c>
      <c r="G668" s="111" t="str">
        <f t="shared" si="485"/>
        <v/>
      </c>
      <c r="H668" s="111" t="str">
        <f t="shared" si="486"/>
        <v/>
      </c>
      <c r="I668" s="50"/>
      <c r="J668" s="111" t="str">
        <f t="shared" si="487"/>
        <v/>
      </c>
      <c r="K668" s="113"/>
      <c r="L668" s="169" t="str">
        <f t="shared" ref="L668:L679" si="488">IF(A668=0,"",IF(AND(D668="",E668="",F668="",G668="",H668=""),"",CONCATENATE(TEXT(D668,0),IF(E668="","",CONCATENATE(".",TEXT(E668,0))),IF(F668="","",CONCATENATE(".",TEXT(F668,0))),IF(G668="","",CONCATENATE(".",TEXT(G668,0))),IF(H668="","",CONCATENATE(".",TEXT(H668,0))),IF(I668="","",CONCATENATE(".",TEXT(I668,0))))))</f>
        <v>1.14.3</v>
      </c>
      <c r="M668" s="305" t="s">
        <v>366</v>
      </c>
      <c r="N668" s="164" t="s">
        <v>16</v>
      </c>
      <c r="O668" s="170"/>
      <c r="P668" s="171"/>
      <c r="Q668" s="198"/>
      <c r="R668" s="198"/>
      <c r="S668" s="198"/>
      <c r="T668" s="199"/>
      <c r="U668" s="150" t="s">
        <v>22</v>
      </c>
      <c r="V668" s="172"/>
      <c r="W668" s="178">
        <f>_xlfn.CEILING.MATH(W669,0.5)</f>
        <v>47</v>
      </c>
      <c r="X668" s="182"/>
      <c r="Y668" s="230"/>
      <c r="Z668" s="2" t="s">
        <v>46</v>
      </c>
    </row>
    <row r="669" spans="1:32" s="1" customFormat="1">
      <c r="A669" s="168"/>
      <c r="B669" s="110" t="str">
        <f t="shared" si="480"/>
        <v/>
      </c>
      <c r="C669" s="111">
        <f t="shared" si="481"/>
        <v>3</v>
      </c>
      <c r="D669" s="112">
        <f t="shared" si="482"/>
        <v>1</v>
      </c>
      <c r="E669" s="112">
        <f t="shared" si="483"/>
        <v>14</v>
      </c>
      <c r="F669" s="112">
        <f t="shared" si="484"/>
        <v>3</v>
      </c>
      <c r="G669" s="111" t="str">
        <f t="shared" si="485"/>
        <v/>
      </c>
      <c r="H669" s="111" t="str">
        <f t="shared" si="486"/>
        <v/>
      </c>
      <c r="I669" s="50"/>
      <c r="J669" s="111">
        <f t="shared" si="487"/>
        <v>0</v>
      </c>
      <c r="K669" s="113"/>
      <c r="L669" s="169" t="str">
        <f t="shared" si="488"/>
        <v/>
      </c>
      <c r="M669" s="307" t="s">
        <v>28</v>
      </c>
      <c r="N669" s="164"/>
      <c r="O669" s="179"/>
      <c r="P669" s="180"/>
      <c r="Q669" s="200"/>
      <c r="R669" s="200"/>
      <c r="S669" s="200"/>
      <c r="T669" s="201"/>
      <c r="U669" s="151" t="s">
        <v>116</v>
      </c>
      <c r="V669" s="152"/>
      <c r="W669" s="181">
        <f>SUM(V670:V678)</f>
        <v>46.599999999999994</v>
      </c>
      <c r="X669" s="3"/>
      <c r="Y669" s="230"/>
    </row>
    <row r="670" spans="1:32" s="1" customFormat="1">
      <c r="A670" s="168"/>
      <c r="B670" s="110" t="str">
        <f t="shared" si="480"/>
        <v/>
      </c>
      <c r="C670" s="111">
        <f t="shared" si="481"/>
        <v>3</v>
      </c>
      <c r="D670" s="112">
        <f t="shared" si="482"/>
        <v>1</v>
      </c>
      <c r="E670" s="112">
        <f t="shared" si="483"/>
        <v>14</v>
      </c>
      <c r="F670" s="112">
        <f t="shared" si="484"/>
        <v>3</v>
      </c>
      <c r="G670" s="111" t="str">
        <f t="shared" si="485"/>
        <v/>
      </c>
      <c r="H670" s="111" t="str">
        <f t="shared" si="486"/>
        <v/>
      </c>
      <c r="I670" s="50"/>
      <c r="J670" s="111">
        <f t="shared" si="487"/>
        <v>0</v>
      </c>
      <c r="K670" s="113"/>
      <c r="L670" s="169" t="str">
        <f t="shared" si="488"/>
        <v/>
      </c>
      <c r="M670" s="306" t="s">
        <v>206</v>
      </c>
      <c r="N670" s="164"/>
      <c r="O670" s="170"/>
      <c r="P670" s="171"/>
      <c r="Q670" s="198"/>
      <c r="R670" s="198"/>
      <c r="S670" s="198"/>
      <c r="T670" s="199"/>
      <c r="U670" s="173"/>
      <c r="V670" s="172">
        <f>SUM(U671:U678)</f>
        <v>46.599999999999994</v>
      </c>
      <c r="W670" s="174"/>
      <c r="X670" s="3"/>
      <c r="Y670" s="230"/>
      <c r="Z670" s="185"/>
      <c r="AA670" s="185"/>
      <c r="AB670" s="185"/>
      <c r="AC670" s="185"/>
      <c r="AD670" s="185"/>
      <c r="AE670" s="185"/>
      <c r="AF670" s="185"/>
    </row>
    <row r="671" spans="1:32" s="1" customFormat="1">
      <c r="A671" s="168"/>
      <c r="B671" s="110" t="str">
        <f t="shared" si="480"/>
        <v/>
      </c>
      <c r="C671" s="111">
        <f t="shared" si="481"/>
        <v>3</v>
      </c>
      <c r="D671" s="112">
        <f t="shared" si="482"/>
        <v>1</v>
      </c>
      <c r="E671" s="112">
        <f t="shared" si="483"/>
        <v>14</v>
      </c>
      <c r="F671" s="112">
        <f t="shared" si="484"/>
        <v>3</v>
      </c>
      <c r="G671" s="111" t="str">
        <f t="shared" si="485"/>
        <v/>
      </c>
      <c r="H671" s="111" t="str">
        <f t="shared" si="486"/>
        <v/>
      </c>
      <c r="I671" s="50"/>
      <c r="J671" s="111">
        <f t="shared" si="487"/>
        <v>0</v>
      </c>
      <c r="K671" s="113"/>
      <c r="L671" s="169" t="str">
        <f t="shared" si="488"/>
        <v/>
      </c>
      <c r="M671" s="307" t="s">
        <v>367</v>
      </c>
      <c r="N671" s="128"/>
      <c r="O671" s="129">
        <v>1</v>
      </c>
      <c r="P671" s="130"/>
      <c r="Q671" s="194">
        <v>5.0999999999999996</v>
      </c>
      <c r="R671" s="194"/>
      <c r="S671" s="194"/>
      <c r="T671" s="195"/>
      <c r="U671" s="173">
        <f t="shared" ref="U671:U678" si="489">PRODUCT(O671:T671)</f>
        <v>5.0999999999999996</v>
      </c>
      <c r="V671" s="172"/>
      <c r="W671" s="174"/>
      <c r="X671" s="3"/>
      <c r="Y671" s="230"/>
    </row>
    <row r="672" spans="1:32" s="1" customFormat="1">
      <c r="A672" s="168"/>
      <c r="B672" s="110" t="str">
        <f t="shared" si="480"/>
        <v/>
      </c>
      <c r="C672" s="111">
        <f t="shared" si="481"/>
        <v>3</v>
      </c>
      <c r="D672" s="112">
        <f t="shared" si="482"/>
        <v>1</v>
      </c>
      <c r="E672" s="112">
        <f t="shared" si="483"/>
        <v>14</v>
      </c>
      <c r="F672" s="112">
        <f t="shared" si="484"/>
        <v>3</v>
      </c>
      <c r="G672" s="111" t="str">
        <f t="shared" si="485"/>
        <v/>
      </c>
      <c r="H672" s="111" t="str">
        <f t="shared" si="486"/>
        <v/>
      </c>
      <c r="I672" s="50"/>
      <c r="J672" s="111">
        <f t="shared" si="487"/>
        <v>0</v>
      </c>
      <c r="K672" s="113"/>
      <c r="L672" s="169" t="str">
        <f t="shared" si="488"/>
        <v/>
      </c>
      <c r="M672" s="307" t="s">
        <v>367</v>
      </c>
      <c r="N672" s="128"/>
      <c r="O672" s="129">
        <v>1</v>
      </c>
      <c r="P672" s="130"/>
      <c r="Q672" s="194">
        <v>6.35</v>
      </c>
      <c r="R672" s="194"/>
      <c r="S672" s="194"/>
      <c r="T672" s="195"/>
      <c r="U672" s="173">
        <f t="shared" si="489"/>
        <v>6.35</v>
      </c>
      <c r="V672" s="172"/>
      <c r="W672" s="174"/>
      <c r="X672" s="3"/>
      <c r="Y672" s="230"/>
    </row>
    <row r="673" spans="1:26" s="1" customFormat="1">
      <c r="A673" s="168"/>
      <c r="B673" s="110" t="str">
        <f t="shared" si="480"/>
        <v/>
      </c>
      <c r="C673" s="111">
        <f t="shared" si="481"/>
        <v>3</v>
      </c>
      <c r="D673" s="112">
        <f t="shared" si="482"/>
        <v>1</v>
      </c>
      <c r="E673" s="112">
        <f t="shared" si="483"/>
        <v>14</v>
      </c>
      <c r="F673" s="112">
        <f t="shared" si="484"/>
        <v>3</v>
      </c>
      <c r="G673" s="111" t="str">
        <f t="shared" si="485"/>
        <v/>
      </c>
      <c r="H673" s="111" t="str">
        <f t="shared" si="486"/>
        <v/>
      </c>
      <c r="I673" s="50"/>
      <c r="J673" s="111">
        <f t="shared" si="487"/>
        <v>0</v>
      </c>
      <c r="K673" s="113"/>
      <c r="L673" s="169" t="str">
        <f t="shared" si="488"/>
        <v/>
      </c>
      <c r="M673" s="307" t="s">
        <v>367</v>
      </c>
      <c r="N673" s="128"/>
      <c r="O673" s="129">
        <v>1</v>
      </c>
      <c r="P673" s="130"/>
      <c r="Q673" s="194">
        <v>7.6</v>
      </c>
      <c r="R673" s="194"/>
      <c r="S673" s="194"/>
      <c r="T673" s="195"/>
      <c r="U673" s="173">
        <f t="shared" si="489"/>
        <v>7.6</v>
      </c>
      <c r="V673" s="172"/>
      <c r="W673" s="174"/>
      <c r="X673" s="3"/>
      <c r="Y673" s="230"/>
    </row>
    <row r="674" spans="1:26" s="1" customFormat="1">
      <c r="A674" s="168"/>
      <c r="B674" s="110" t="str">
        <f t="shared" si="480"/>
        <v/>
      </c>
      <c r="C674" s="111">
        <f t="shared" si="481"/>
        <v>3</v>
      </c>
      <c r="D674" s="112">
        <f t="shared" si="482"/>
        <v>1</v>
      </c>
      <c r="E674" s="112">
        <f t="shared" si="483"/>
        <v>14</v>
      </c>
      <c r="F674" s="112">
        <f t="shared" si="484"/>
        <v>3</v>
      </c>
      <c r="G674" s="111" t="str">
        <f t="shared" si="485"/>
        <v/>
      </c>
      <c r="H674" s="111" t="str">
        <f t="shared" si="486"/>
        <v/>
      </c>
      <c r="I674" s="50"/>
      <c r="J674" s="111">
        <f t="shared" si="487"/>
        <v>0</v>
      </c>
      <c r="K674" s="113"/>
      <c r="L674" s="169" t="str">
        <f t="shared" si="488"/>
        <v/>
      </c>
      <c r="M674" s="307" t="s">
        <v>367</v>
      </c>
      <c r="N674" s="128"/>
      <c r="O674" s="129">
        <v>1</v>
      </c>
      <c r="P674" s="130"/>
      <c r="Q674" s="194">
        <v>8.65</v>
      </c>
      <c r="R674" s="194"/>
      <c r="S674" s="194"/>
      <c r="T674" s="195"/>
      <c r="U674" s="173">
        <f t="shared" si="489"/>
        <v>8.65</v>
      </c>
      <c r="V674" s="172"/>
      <c r="W674" s="174"/>
      <c r="X674" s="3"/>
      <c r="Y674" s="230"/>
    </row>
    <row r="675" spans="1:26" s="1" customFormat="1">
      <c r="A675" s="168"/>
      <c r="B675" s="110" t="str">
        <f t="shared" si="480"/>
        <v/>
      </c>
      <c r="C675" s="111">
        <f t="shared" si="481"/>
        <v>3</v>
      </c>
      <c r="D675" s="112">
        <f t="shared" si="482"/>
        <v>1</v>
      </c>
      <c r="E675" s="112">
        <f t="shared" si="483"/>
        <v>14</v>
      </c>
      <c r="F675" s="112">
        <f t="shared" si="484"/>
        <v>3</v>
      </c>
      <c r="G675" s="111" t="str">
        <f t="shared" si="485"/>
        <v/>
      </c>
      <c r="H675" s="111" t="str">
        <f t="shared" si="486"/>
        <v/>
      </c>
      <c r="I675" s="50"/>
      <c r="J675" s="111">
        <f t="shared" si="487"/>
        <v>0</v>
      </c>
      <c r="K675" s="113"/>
      <c r="L675" s="169" t="str">
        <f t="shared" si="488"/>
        <v/>
      </c>
      <c r="M675" s="307" t="s">
        <v>367</v>
      </c>
      <c r="N675" s="128"/>
      <c r="O675" s="129">
        <v>1</v>
      </c>
      <c r="P675" s="130"/>
      <c r="Q675" s="194">
        <v>6.6</v>
      </c>
      <c r="R675" s="194"/>
      <c r="S675" s="194"/>
      <c r="T675" s="195"/>
      <c r="U675" s="173">
        <f t="shared" si="489"/>
        <v>6.6</v>
      </c>
      <c r="V675" s="172"/>
      <c r="W675" s="174"/>
      <c r="X675" s="3"/>
      <c r="Y675" s="230"/>
    </row>
    <row r="676" spans="1:26" s="1" customFormat="1">
      <c r="A676" s="168"/>
      <c r="B676" s="110" t="str">
        <f t="shared" si="480"/>
        <v/>
      </c>
      <c r="C676" s="111">
        <f t="shared" si="481"/>
        <v>3</v>
      </c>
      <c r="D676" s="112">
        <f t="shared" si="482"/>
        <v>1</v>
      </c>
      <c r="E676" s="112">
        <f t="shared" si="483"/>
        <v>14</v>
      </c>
      <c r="F676" s="112">
        <f t="shared" si="484"/>
        <v>3</v>
      </c>
      <c r="G676" s="111" t="str">
        <f t="shared" si="485"/>
        <v/>
      </c>
      <c r="H676" s="111" t="str">
        <f t="shared" si="486"/>
        <v/>
      </c>
      <c r="I676" s="50"/>
      <c r="J676" s="111">
        <f t="shared" si="487"/>
        <v>0</v>
      </c>
      <c r="K676" s="113"/>
      <c r="L676" s="169" t="str">
        <f t="shared" si="488"/>
        <v/>
      </c>
      <c r="M676" s="307" t="s">
        <v>367</v>
      </c>
      <c r="N676" s="128"/>
      <c r="O676" s="129">
        <v>1</v>
      </c>
      <c r="P676" s="130"/>
      <c r="Q676" s="194">
        <v>5.5</v>
      </c>
      <c r="R676" s="194"/>
      <c r="S676" s="194"/>
      <c r="T676" s="195"/>
      <c r="U676" s="173">
        <f t="shared" si="489"/>
        <v>5.5</v>
      </c>
      <c r="V676" s="172"/>
      <c r="W676" s="174"/>
      <c r="X676" s="3"/>
      <c r="Y676" s="230"/>
    </row>
    <row r="677" spans="1:26" s="1" customFormat="1">
      <c r="A677" s="168"/>
      <c r="B677" s="110" t="str">
        <f t="shared" si="480"/>
        <v/>
      </c>
      <c r="C677" s="111">
        <f t="shared" si="481"/>
        <v>3</v>
      </c>
      <c r="D677" s="112">
        <f t="shared" si="482"/>
        <v>1</v>
      </c>
      <c r="E677" s="112">
        <f t="shared" si="483"/>
        <v>14</v>
      </c>
      <c r="F677" s="112">
        <f t="shared" si="484"/>
        <v>3</v>
      </c>
      <c r="G677" s="111" t="str">
        <f t="shared" si="485"/>
        <v/>
      </c>
      <c r="H677" s="111" t="str">
        <f t="shared" si="486"/>
        <v/>
      </c>
      <c r="I677" s="50"/>
      <c r="J677" s="111">
        <f t="shared" si="487"/>
        <v>0</v>
      </c>
      <c r="K677" s="113"/>
      <c r="L677" s="169" t="str">
        <f t="shared" si="488"/>
        <v/>
      </c>
      <c r="M677" s="307" t="s">
        <v>367</v>
      </c>
      <c r="N677" s="128"/>
      <c r="O677" s="129">
        <v>1</v>
      </c>
      <c r="P677" s="130"/>
      <c r="Q677" s="194">
        <v>4.3</v>
      </c>
      <c r="R677" s="194"/>
      <c r="S677" s="194"/>
      <c r="T677" s="195"/>
      <c r="U677" s="173">
        <f t="shared" si="489"/>
        <v>4.3</v>
      </c>
      <c r="V677" s="172"/>
      <c r="W677" s="174"/>
      <c r="X677" s="3"/>
      <c r="Y677" s="230"/>
    </row>
    <row r="678" spans="1:26" s="1" customFormat="1">
      <c r="A678" s="168"/>
      <c r="B678" s="110" t="str">
        <f t="shared" si="480"/>
        <v/>
      </c>
      <c r="C678" s="111">
        <f t="shared" si="481"/>
        <v>3</v>
      </c>
      <c r="D678" s="112">
        <f t="shared" si="482"/>
        <v>1</v>
      </c>
      <c r="E678" s="112">
        <f t="shared" si="483"/>
        <v>14</v>
      </c>
      <c r="F678" s="112">
        <f t="shared" si="484"/>
        <v>3</v>
      </c>
      <c r="G678" s="111" t="str">
        <f t="shared" si="485"/>
        <v/>
      </c>
      <c r="H678" s="111" t="str">
        <f t="shared" si="486"/>
        <v/>
      </c>
      <c r="I678" s="50"/>
      <c r="J678" s="111">
        <f t="shared" si="487"/>
        <v>0</v>
      </c>
      <c r="K678" s="113"/>
      <c r="L678" s="169" t="str">
        <f t="shared" si="488"/>
        <v/>
      </c>
      <c r="M678" s="307" t="s">
        <v>367</v>
      </c>
      <c r="N678" s="128"/>
      <c r="O678" s="129">
        <v>1</v>
      </c>
      <c r="P678" s="130"/>
      <c r="Q678" s="194">
        <v>2.5</v>
      </c>
      <c r="R678" s="194"/>
      <c r="S678" s="194"/>
      <c r="T678" s="195"/>
      <c r="U678" s="173">
        <f t="shared" si="489"/>
        <v>2.5</v>
      </c>
      <c r="V678" s="172"/>
      <c r="W678" s="174"/>
      <c r="X678" s="3"/>
      <c r="Y678" s="230"/>
    </row>
    <row r="679" spans="1:26" s="1" customFormat="1">
      <c r="A679" s="168"/>
      <c r="B679" s="110" t="str">
        <f t="shared" si="480"/>
        <v/>
      </c>
      <c r="C679" s="111">
        <f t="shared" si="481"/>
        <v>3</v>
      </c>
      <c r="D679" s="112">
        <f t="shared" si="482"/>
        <v>1</v>
      </c>
      <c r="E679" s="112">
        <f t="shared" si="483"/>
        <v>14</v>
      </c>
      <c r="F679" s="112">
        <f t="shared" si="484"/>
        <v>3</v>
      </c>
      <c r="G679" s="111" t="str">
        <f t="shared" si="485"/>
        <v/>
      </c>
      <c r="H679" s="111" t="str">
        <f t="shared" si="486"/>
        <v/>
      </c>
      <c r="I679" s="50"/>
      <c r="J679" s="111">
        <f t="shared" si="487"/>
        <v>0</v>
      </c>
      <c r="K679" s="113"/>
      <c r="L679" s="169" t="str">
        <f t="shared" si="488"/>
        <v/>
      </c>
      <c r="M679" s="307" t="s">
        <v>28</v>
      </c>
      <c r="N679" s="164"/>
      <c r="O679" s="170"/>
      <c r="P679" s="171"/>
      <c r="Q679" s="198"/>
      <c r="R679" s="198"/>
      <c r="S679" s="198"/>
      <c r="T679" s="199"/>
      <c r="U679" s="173"/>
      <c r="V679" s="172"/>
      <c r="W679" s="174"/>
      <c r="X679" s="3"/>
      <c r="Y679" s="230"/>
    </row>
    <row r="680" spans="1:26">
      <c r="A680" s="115">
        <v>3</v>
      </c>
      <c r="B680" s="110" t="str">
        <f t="shared" si="480"/>
        <v/>
      </c>
      <c r="C680" s="111">
        <f t="shared" si="481"/>
        <v>3</v>
      </c>
      <c r="D680" s="112">
        <f t="shared" si="482"/>
        <v>1</v>
      </c>
      <c r="E680" s="112">
        <f t="shared" si="483"/>
        <v>14</v>
      </c>
      <c r="F680" s="112">
        <f t="shared" si="484"/>
        <v>4</v>
      </c>
      <c r="G680" s="111" t="str">
        <f t="shared" si="485"/>
        <v/>
      </c>
      <c r="H680" s="111" t="str">
        <f t="shared" si="486"/>
        <v/>
      </c>
      <c r="I680" s="50"/>
      <c r="J680" s="111" t="str">
        <f t="shared" si="487"/>
        <v/>
      </c>
      <c r="K680" s="113"/>
      <c r="L680" s="169" t="str">
        <f t="shared" ref="L680:L681" si="490">IF(A680=0,"",IF(AND(D680="",E680="",F680="",G680="",H680=""),"",CONCATENATE(TEXT(D680,0),IF(E680="","",CONCATENATE(".",TEXT(E680,0))),IF(F680="","",CONCATENATE(".",TEXT(F680,0))),IF(G680="","",CONCATENATE(".",TEXT(G680,0))),IF(H680="","",CONCATENATE(".",TEXT(H680,0))),IF(I680="","",CONCATENATE(".",TEXT(I680,0))))))</f>
        <v>1.14.4</v>
      </c>
      <c r="M680" s="305" t="s">
        <v>153</v>
      </c>
      <c r="N680" s="128"/>
      <c r="O680" s="129"/>
      <c r="P680" s="130"/>
      <c r="Q680" s="194"/>
      <c r="R680" s="194"/>
      <c r="S680" s="194"/>
      <c r="T680" s="195"/>
      <c r="U680" s="132"/>
      <c r="V680" s="131"/>
      <c r="W680" s="146"/>
      <c r="X680" s="64"/>
      <c r="Y680" s="231"/>
      <c r="Z680" s="1"/>
    </row>
    <row r="681" spans="1:26">
      <c r="A681" s="115"/>
      <c r="B681" s="110" t="str">
        <f t="shared" si="480"/>
        <v/>
      </c>
      <c r="C681" s="111">
        <f t="shared" si="481"/>
        <v>3</v>
      </c>
      <c r="D681" s="112">
        <f t="shared" si="482"/>
        <v>1</v>
      </c>
      <c r="E681" s="112">
        <f t="shared" si="483"/>
        <v>14</v>
      </c>
      <c r="F681" s="112">
        <f t="shared" si="484"/>
        <v>4</v>
      </c>
      <c r="G681" s="111" t="str">
        <f t="shared" si="485"/>
        <v/>
      </c>
      <c r="H681" s="111" t="str">
        <f t="shared" si="486"/>
        <v/>
      </c>
      <c r="I681" s="50"/>
      <c r="J681" s="111">
        <f t="shared" si="487"/>
        <v>0</v>
      </c>
      <c r="K681" s="113"/>
      <c r="L681" s="169" t="str">
        <f t="shared" si="490"/>
        <v/>
      </c>
      <c r="M681" s="316"/>
      <c r="N681" s="128"/>
      <c r="O681" s="129"/>
      <c r="P681" s="130"/>
      <c r="Q681" s="194"/>
      <c r="R681" s="194"/>
      <c r="S681" s="194"/>
      <c r="T681" s="195"/>
      <c r="U681" s="132"/>
      <c r="V681" s="131"/>
      <c r="W681" s="149"/>
      <c r="X681" s="64"/>
      <c r="Y681" s="231"/>
    </row>
    <row r="682" spans="1:26" s="1" customFormat="1" ht="22.5">
      <c r="A682" s="168">
        <v>4</v>
      </c>
      <c r="B682" s="110" t="str">
        <f t="shared" si="480"/>
        <v/>
      </c>
      <c r="C682" s="111">
        <f t="shared" si="481"/>
        <v>4</v>
      </c>
      <c r="D682" s="112">
        <f t="shared" si="482"/>
        <v>1</v>
      </c>
      <c r="E682" s="112">
        <f t="shared" si="483"/>
        <v>14</v>
      </c>
      <c r="F682" s="112">
        <f t="shared" si="484"/>
        <v>4</v>
      </c>
      <c r="G682" s="111">
        <f t="shared" si="485"/>
        <v>1</v>
      </c>
      <c r="H682" s="111" t="str">
        <f t="shared" si="486"/>
        <v/>
      </c>
      <c r="I682" s="50"/>
      <c r="J682" s="111" t="str">
        <f t="shared" si="487"/>
        <v/>
      </c>
      <c r="K682" s="113"/>
      <c r="L682" s="169" t="str">
        <f t="shared" ref="L682" si="491">IF(A682=0,"",IF(AND(D682="",E682="",F682="",G682="",H682=""),"",CONCATENATE(TEXT(D682,0),IF(E682="","",CONCATENATE(".",TEXT(E682,0))),IF(F682="","",CONCATENATE(".",TEXT(F682,0))),IF(G682="","",CONCATENATE(".",TEXT(G682,0))),IF(H682="","",CONCATENATE(".",TEXT(H682,0))),IF(I682="","",CONCATENATE(".",TEXT(I682,0))))))</f>
        <v>1.14.4.1</v>
      </c>
      <c r="M682" s="305" t="s">
        <v>368</v>
      </c>
      <c r="N682" s="164" t="s">
        <v>7</v>
      </c>
      <c r="O682" s="129">
        <v>3</v>
      </c>
      <c r="P682" s="130"/>
      <c r="Q682" s="194"/>
      <c r="R682" s="194"/>
      <c r="S682" s="194"/>
      <c r="T682" s="195"/>
      <c r="U682" s="132">
        <f t="shared" ref="U682" si="492">IF(O682&lt;&gt;0,PRODUCT(O682:T682),"")</f>
        <v>3</v>
      </c>
      <c r="V682" s="131">
        <f t="shared" ref="V682" si="493">IF(O682&lt;&gt;0,SUM(U682),"")</f>
        <v>3</v>
      </c>
      <c r="W682" s="159">
        <f t="shared" ref="W682" si="494">IF(O682&lt;&gt;0,SUM(V682),"")</f>
        <v>3</v>
      </c>
      <c r="X682" s="3"/>
      <c r="Y682" s="232"/>
      <c r="Z682" s="1" t="s">
        <v>48</v>
      </c>
    </row>
    <row r="683" spans="1:26" s="1" customFormat="1">
      <c r="A683" s="168"/>
      <c r="B683" s="110" t="str">
        <f t="shared" si="480"/>
        <v/>
      </c>
      <c r="C683" s="111">
        <f t="shared" si="481"/>
        <v>4</v>
      </c>
      <c r="D683" s="112">
        <f t="shared" si="482"/>
        <v>1</v>
      </c>
      <c r="E683" s="112">
        <f t="shared" si="483"/>
        <v>14</v>
      </c>
      <c r="F683" s="112">
        <f t="shared" si="484"/>
        <v>4</v>
      </c>
      <c r="G683" s="111">
        <f t="shared" si="485"/>
        <v>1</v>
      </c>
      <c r="H683" s="111" t="str">
        <f t="shared" si="486"/>
        <v/>
      </c>
      <c r="I683" s="50"/>
      <c r="J683" s="111">
        <f t="shared" si="487"/>
        <v>0</v>
      </c>
      <c r="K683" s="113"/>
      <c r="L683" s="169"/>
      <c r="M683" s="316"/>
      <c r="N683" s="164"/>
      <c r="O683" s="170"/>
      <c r="P683" s="171"/>
      <c r="Q683" s="198"/>
      <c r="R683" s="198"/>
      <c r="S683" s="198"/>
      <c r="T683" s="199"/>
      <c r="U683" s="173"/>
      <c r="V683" s="172"/>
      <c r="W683" s="178"/>
      <c r="X683" s="3"/>
      <c r="Y683" s="231"/>
    </row>
    <row r="684" spans="1:26">
      <c r="A684" s="115">
        <v>3</v>
      </c>
      <c r="B684" s="110" t="str">
        <f t="shared" si="480"/>
        <v/>
      </c>
      <c r="C684" s="111">
        <f t="shared" si="481"/>
        <v>3</v>
      </c>
      <c r="D684" s="112">
        <f t="shared" si="482"/>
        <v>1</v>
      </c>
      <c r="E684" s="112">
        <f t="shared" si="483"/>
        <v>14</v>
      </c>
      <c r="F684" s="112">
        <f t="shared" si="484"/>
        <v>5</v>
      </c>
      <c r="G684" s="111" t="str">
        <f t="shared" si="485"/>
        <v/>
      </c>
      <c r="H684" s="111" t="str">
        <f t="shared" si="486"/>
        <v/>
      </c>
      <c r="I684" s="50"/>
      <c r="J684" s="111" t="str">
        <f t="shared" si="487"/>
        <v/>
      </c>
      <c r="K684" s="113"/>
      <c r="L684" s="169" t="str">
        <f t="shared" ref="L684:L685" si="495">IF(A684=0,"",IF(AND(D684="",E684="",F684="",G684="",H684=""),"",CONCATENATE(TEXT(D684,0),IF(E684="","",CONCATENATE(".",TEXT(E684,0))),IF(F684="","",CONCATENATE(".",TEXT(F684,0))),IF(G684="","",CONCATENATE(".",TEXT(G684,0))),IF(H684="","",CONCATENATE(".",TEXT(H684,0))),IF(I684="","",CONCATENATE(".",TEXT(I684,0))))))</f>
        <v>1.14.5</v>
      </c>
      <c r="M684" s="305" t="s">
        <v>369</v>
      </c>
      <c r="N684" s="128"/>
      <c r="O684" s="129"/>
      <c r="P684" s="130"/>
      <c r="Q684" s="194"/>
      <c r="R684" s="194"/>
      <c r="S684" s="194"/>
      <c r="T684" s="195"/>
      <c r="U684" s="132"/>
      <c r="V684" s="131"/>
      <c r="W684" s="146"/>
      <c r="X684" s="64"/>
      <c r="Y684" s="231"/>
      <c r="Z684" s="1"/>
    </row>
    <row r="685" spans="1:26">
      <c r="A685" s="115"/>
      <c r="B685" s="110" t="str">
        <f t="shared" si="480"/>
        <v/>
      </c>
      <c r="C685" s="111">
        <f t="shared" si="481"/>
        <v>3</v>
      </c>
      <c r="D685" s="112">
        <f t="shared" si="482"/>
        <v>1</v>
      </c>
      <c r="E685" s="112">
        <f t="shared" si="483"/>
        <v>14</v>
      </c>
      <c r="F685" s="112">
        <f t="shared" si="484"/>
        <v>5</v>
      </c>
      <c r="G685" s="111" t="str">
        <f t="shared" si="485"/>
        <v/>
      </c>
      <c r="H685" s="111" t="str">
        <f t="shared" si="486"/>
        <v/>
      </c>
      <c r="I685" s="50"/>
      <c r="J685" s="111">
        <f t="shared" si="487"/>
        <v>0</v>
      </c>
      <c r="K685" s="113"/>
      <c r="L685" s="169" t="str">
        <f t="shared" si="495"/>
        <v/>
      </c>
      <c r="M685" s="316"/>
      <c r="N685" s="128"/>
      <c r="O685" s="129"/>
      <c r="P685" s="130"/>
      <c r="Q685" s="194"/>
      <c r="R685" s="194"/>
      <c r="S685" s="194"/>
      <c r="T685" s="195"/>
      <c r="U685" s="132"/>
      <c r="V685" s="131"/>
      <c r="W685" s="149"/>
      <c r="X685" s="64"/>
      <c r="Y685" s="231"/>
    </row>
    <row r="686" spans="1:26" s="1" customFormat="1" ht="22.5" customHeight="1">
      <c r="A686" s="168">
        <v>4</v>
      </c>
      <c r="B686" s="110" t="str">
        <f t="shared" si="480"/>
        <v/>
      </c>
      <c r="C686" s="111">
        <f t="shared" si="481"/>
        <v>4</v>
      </c>
      <c r="D686" s="112">
        <f t="shared" si="482"/>
        <v>1</v>
      </c>
      <c r="E686" s="112">
        <f t="shared" si="483"/>
        <v>14</v>
      </c>
      <c r="F686" s="112">
        <f t="shared" si="484"/>
        <v>5</v>
      </c>
      <c r="G686" s="111">
        <f t="shared" si="485"/>
        <v>1</v>
      </c>
      <c r="H686" s="111" t="str">
        <f t="shared" si="486"/>
        <v/>
      </c>
      <c r="I686" s="50"/>
      <c r="J686" s="111" t="str">
        <f t="shared" si="487"/>
        <v/>
      </c>
      <c r="K686" s="113"/>
      <c r="L686" s="169" t="str">
        <f t="shared" ref="L686" si="496">IF(A686=0,"",IF(AND(D686="",E686="",F686="",G686="",H686=""),"",CONCATENATE(TEXT(D686,0),IF(E686="","",CONCATENATE(".",TEXT(E686,0))),IF(F686="","",CONCATENATE(".",TEXT(F686,0))),IF(G686="","",CONCATENATE(".",TEXT(G686,0))),IF(H686="","",CONCATENATE(".",TEXT(H686,0))),IF(I686="","",CONCATENATE(".",TEXT(I686,0))))))</f>
        <v>1.14.5.1</v>
      </c>
      <c r="M686" s="305" t="s">
        <v>370</v>
      </c>
      <c r="N686" s="164" t="s">
        <v>7</v>
      </c>
      <c r="O686" s="129">
        <v>2</v>
      </c>
      <c r="P686" s="130"/>
      <c r="Q686" s="194"/>
      <c r="R686" s="194"/>
      <c r="S686" s="194"/>
      <c r="T686" s="195"/>
      <c r="U686" s="132">
        <f t="shared" ref="U686" si="497">IF(O686&lt;&gt;0,PRODUCT(O686:T686),"")</f>
        <v>2</v>
      </c>
      <c r="V686" s="131">
        <f t="shared" ref="V686" si="498">IF(O686&lt;&gt;0,SUM(U686),"")</f>
        <v>2</v>
      </c>
      <c r="W686" s="159">
        <f t="shared" ref="W686" si="499">IF(O686&lt;&gt;0,SUM(V686),"")</f>
        <v>2</v>
      </c>
      <c r="X686" s="3"/>
      <c r="Y686" s="231"/>
    </row>
    <row r="687" spans="1:26" s="1" customFormat="1">
      <c r="A687" s="168"/>
      <c r="B687" s="110" t="str">
        <f t="shared" si="480"/>
        <v/>
      </c>
      <c r="C687" s="111">
        <f t="shared" si="481"/>
        <v>4</v>
      </c>
      <c r="D687" s="112">
        <f t="shared" si="482"/>
        <v>1</v>
      </c>
      <c r="E687" s="112">
        <f t="shared" si="483"/>
        <v>14</v>
      </c>
      <c r="F687" s="112">
        <f t="shared" si="484"/>
        <v>5</v>
      </c>
      <c r="G687" s="111">
        <f t="shared" si="485"/>
        <v>1</v>
      </c>
      <c r="H687" s="111" t="str">
        <f t="shared" si="486"/>
        <v/>
      </c>
      <c r="I687" s="50"/>
      <c r="J687" s="111">
        <f t="shared" si="487"/>
        <v>0</v>
      </c>
      <c r="K687" s="113"/>
      <c r="L687" s="169"/>
      <c r="M687" s="163"/>
      <c r="N687" s="164"/>
      <c r="O687" s="170"/>
      <c r="P687" s="171"/>
      <c r="Q687" s="198"/>
      <c r="R687" s="198"/>
      <c r="S687" s="198"/>
      <c r="T687" s="199"/>
      <c r="U687" s="173"/>
      <c r="V687" s="172"/>
      <c r="W687" s="178"/>
      <c r="X687" s="3"/>
      <c r="Y687" s="231"/>
    </row>
    <row r="688" spans="1:26" ht="22.5">
      <c r="A688" s="115">
        <v>2</v>
      </c>
      <c r="B688" s="110" t="str">
        <f t="shared" si="480"/>
        <v/>
      </c>
      <c r="C688" s="111">
        <f t="shared" si="481"/>
        <v>2</v>
      </c>
      <c r="D688" s="112">
        <f t="shared" si="482"/>
        <v>1</v>
      </c>
      <c r="E688" s="112">
        <f t="shared" si="483"/>
        <v>15</v>
      </c>
      <c r="F688" s="112" t="str">
        <f t="shared" si="484"/>
        <v/>
      </c>
      <c r="G688" s="111" t="str">
        <f t="shared" si="485"/>
        <v/>
      </c>
      <c r="H688" s="111" t="str">
        <f t="shared" si="486"/>
        <v/>
      </c>
      <c r="I688" s="50"/>
      <c r="J688" s="111" t="str">
        <f t="shared" si="487"/>
        <v/>
      </c>
      <c r="K688" s="113"/>
      <c r="L688" s="212" t="str">
        <f t="shared" ref="L688:L697" si="500">IF(A688=0,"",IF(AND(D688="",E688="",F688="",G688="",H688=""),"",CONCATENATE(TEXT(D688,0),IF(E688="","",CONCATENATE(".",TEXT(E688,0))),IF(F688="","",CONCATENATE(".",TEXT(F688,0))),IF(G688="","",CONCATENATE(".",TEXT(G688,0))),IF(H688="","",CONCATENATE(".",TEXT(H688,0))),IF(I688="","",CONCATENATE(".",TEXT(I688,0))))))</f>
        <v>1.15</v>
      </c>
      <c r="M688" s="225" t="s">
        <v>57</v>
      </c>
      <c r="N688" s="148"/>
      <c r="O688" s="129"/>
      <c r="P688" s="130"/>
      <c r="Q688" s="194"/>
      <c r="R688" s="194"/>
      <c r="S688" s="194"/>
      <c r="T688" s="195"/>
      <c r="U688" s="132"/>
      <c r="V688" s="131"/>
      <c r="W688" s="133"/>
      <c r="X688" s="64"/>
      <c r="Y688" s="233"/>
    </row>
    <row r="689" spans="1:26" s="1" customFormat="1">
      <c r="A689" s="168"/>
      <c r="B689" s="110" t="str">
        <f t="shared" si="480"/>
        <v/>
      </c>
      <c r="C689" s="111">
        <f t="shared" si="481"/>
        <v>2</v>
      </c>
      <c r="D689" s="112">
        <f t="shared" si="482"/>
        <v>1</v>
      </c>
      <c r="E689" s="112">
        <f t="shared" si="483"/>
        <v>15</v>
      </c>
      <c r="F689" s="112" t="str">
        <f t="shared" si="484"/>
        <v/>
      </c>
      <c r="G689" s="111" t="str">
        <f t="shared" si="485"/>
        <v/>
      </c>
      <c r="H689" s="111" t="str">
        <f t="shared" si="486"/>
        <v/>
      </c>
      <c r="I689" s="50"/>
      <c r="J689" s="111">
        <f t="shared" si="487"/>
        <v>0</v>
      </c>
      <c r="K689" s="113"/>
      <c r="L689" s="169" t="str">
        <f t="shared" si="500"/>
        <v/>
      </c>
      <c r="M689" s="163"/>
      <c r="N689" s="164"/>
      <c r="O689" s="170"/>
      <c r="P689" s="171"/>
      <c r="Q689" s="198"/>
      <c r="R689" s="198"/>
      <c r="S689" s="198"/>
      <c r="T689" s="199"/>
      <c r="U689" s="173"/>
      <c r="V689" s="172"/>
      <c r="W689" s="184"/>
      <c r="X689" s="3"/>
      <c r="Y689" s="231"/>
    </row>
    <row r="690" spans="1:26" ht="78.75">
      <c r="A690" s="115">
        <v>3</v>
      </c>
      <c r="B690" s="110" t="str">
        <f t="shared" si="480"/>
        <v/>
      </c>
      <c r="C690" s="111">
        <f t="shared" si="481"/>
        <v>3</v>
      </c>
      <c r="D690" s="112">
        <f t="shared" si="482"/>
        <v>1</v>
      </c>
      <c r="E690" s="112">
        <f t="shared" si="483"/>
        <v>15</v>
      </c>
      <c r="F690" s="112">
        <f t="shared" si="484"/>
        <v>1</v>
      </c>
      <c r="G690" s="111" t="str">
        <f t="shared" si="485"/>
        <v/>
      </c>
      <c r="H690" s="111" t="str">
        <f t="shared" si="486"/>
        <v/>
      </c>
      <c r="I690" s="50"/>
      <c r="J690" s="111" t="str">
        <f t="shared" si="487"/>
        <v/>
      </c>
      <c r="K690" s="113"/>
      <c r="L690" s="169" t="str">
        <f t="shared" si="500"/>
        <v>1.15.1</v>
      </c>
      <c r="M690" s="305" t="s">
        <v>371</v>
      </c>
      <c r="N690" s="128"/>
      <c r="O690" s="129"/>
      <c r="P690" s="130"/>
      <c r="Q690" s="194"/>
      <c r="R690" s="194"/>
      <c r="S690" s="194"/>
      <c r="T690" s="195"/>
      <c r="U690" s="132"/>
      <c r="V690" s="131"/>
      <c r="W690" s="146"/>
      <c r="X690" s="64"/>
      <c r="Y690" s="231"/>
      <c r="Z690" s="1"/>
    </row>
    <row r="691" spans="1:26">
      <c r="A691" s="115"/>
      <c r="B691" s="110" t="str">
        <f t="shared" si="480"/>
        <v/>
      </c>
      <c r="C691" s="111">
        <f t="shared" si="481"/>
        <v>3</v>
      </c>
      <c r="D691" s="112">
        <f t="shared" si="482"/>
        <v>1</v>
      </c>
      <c r="E691" s="112">
        <f t="shared" si="483"/>
        <v>15</v>
      </c>
      <c r="F691" s="112">
        <f t="shared" si="484"/>
        <v>1</v>
      </c>
      <c r="G691" s="111" t="str">
        <f t="shared" si="485"/>
        <v/>
      </c>
      <c r="H691" s="111" t="str">
        <f t="shared" si="486"/>
        <v/>
      </c>
      <c r="I691" s="50"/>
      <c r="J691" s="111">
        <f t="shared" si="487"/>
        <v>0</v>
      </c>
      <c r="K691" s="113"/>
      <c r="L691" s="169" t="str">
        <f t="shared" si="500"/>
        <v/>
      </c>
      <c r="M691" s="305" t="s">
        <v>28</v>
      </c>
      <c r="N691" s="128"/>
      <c r="O691" s="129"/>
      <c r="P691" s="130"/>
      <c r="Q691" s="194"/>
      <c r="R691" s="194"/>
      <c r="S691" s="194"/>
      <c r="T691" s="195"/>
      <c r="U691" s="132"/>
      <c r="V691" s="131"/>
      <c r="W691" s="149"/>
      <c r="X691" s="64"/>
      <c r="Y691" s="231"/>
    </row>
    <row r="692" spans="1:26" ht="22.5">
      <c r="A692" s="115">
        <v>4</v>
      </c>
      <c r="B692" s="110" t="str">
        <f t="shared" si="480"/>
        <v/>
      </c>
      <c r="C692" s="111">
        <f t="shared" si="481"/>
        <v>4</v>
      </c>
      <c r="D692" s="112">
        <f t="shared" si="482"/>
        <v>1</v>
      </c>
      <c r="E692" s="112">
        <f t="shared" si="483"/>
        <v>15</v>
      </c>
      <c r="F692" s="112">
        <f t="shared" si="484"/>
        <v>1</v>
      </c>
      <c r="G692" s="111">
        <f t="shared" si="485"/>
        <v>1</v>
      </c>
      <c r="H692" s="111" t="str">
        <f t="shared" si="486"/>
        <v/>
      </c>
      <c r="I692" s="50"/>
      <c r="J692" s="111" t="str">
        <f t="shared" si="487"/>
        <v/>
      </c>
      <c r="K692" s="113"/>
      <c r="L692" s="169" t="str">
        <f t="shared" si="500"/>
        <v>1.15.1.1</v>
      </c>
      <c r="M692" s="305" t="s">
        <v>372</v>
      </c>
      <c r="N692" s="128" t="s">
        <v>4</v>
      </c>
      <c r="O692" s="129"/>
      <c r="P692" s="130"/>
      <c r="Q692" s="194"/>
      <c r="R692" s="194"/>
      <c r="S692" s="194"/>
      <c r="T692" s="195"/>
      <c r="U692" s="150" t="s">
        <v>22</v>
      </c>
      <c r="V692" s="131"/>
      <c r="W692" s="178">
        <f>_xlfn.CEILING.MATH(W693,0.5)</f>
        <v>15.5</v>
      </c>
      <c r="X692" s="64"/>
      <c r="Y692" s="231"/>
      <c r="Z692" s="1" t="s">
        <v>64</v>
      </c>
    </row>
    <row r="693" spans="1:26">
      <c r="A693" s="115"/>
      <c r="B693" s="110" t="str">
        <f t="shared" si="480"/>
        <v/>
      </c>
      <c r="C693" s="111">
        <f t="shared" si="481"/>
        <v>4</v>
      </c>
      <c r="D693" s="112">
        <f t="shared" si="482"/>
        <v>1</v>
      </c>
      <c r="E693" s="112">
        <f t="shared" si="483"/>
        <v>15</v>
      </c>
      <c r="F693" s="112">
        <f t="shared" si="484"/>
        <v>1</v>
      </c>
      <c r="G693" s="111">
        <f t="shared" si="485"/>
        <v>1</v>
      </c>
      <c r="H693" s="111" t="str">
        <f t="shared" si="486"/>
        <v/>
      </c>
      <c r="I693" s="50"/>
      <c r="J693" s="111">
        <f t="shared" si="487"/>
        <v>0</v>
      </c>
      <c r="K693" s="113"/>
      <c r="L693" s="169" t="str">
        <f t="shared" si="500"/>
        <v/>
      </c>
      <c r="M693" s="305" t="s">
        <v>28</v>
      </c>
      <c r="N693" s="128"/>
      <c r="O693" s="139"/>
      <c r="P693" s="140"/>
      <c r="Q693" s="196"/>
      <c r="R693" s="196"/>
      <c r="S693" s="196"/>
      <c r="T693" s="197"/>
      <c r="U693" s="151" t="s">
        <v>116</v>
      </c>
      <c r="V693" s="152"/>
      <c r="W693" s="153">
        <f>SUM(V694:V697)</f>
        <v>15.35</v>
      </c>
      <c r="X693" s="147"/>
      <c r="Y693" s="231"/>
      <c r="Z693" s="1"/>
    </row>
    <row r="694" spans="1:26">
      <c r="A694" s="115"/>
      <c r="B694" s="110" t="str">
        <f t="shared" si="480"/>
        <v/>
      </c>
      <c r="C694" s="111">
        <f t="shared" si="481"/>
        <v>4</v>
      </c>
      <c r="D694" s="112">
        <f t="shared" si="482"/>
        <v>1</v>
      </c>
      <c r="E694" s="112">
        <f t="shared" si="483"/>
        <v>15</v>
      </c>
      <c r="F694" s="112">
        <f t="shared" si="484"/>
        <v>1</v>
      </c>
      <c r="G694" s="111">
        <f t="shared" si="485"/>
        <v>1</v>
      </c>
      <c r="H694" s="111" t="str">
        <f t="shared" si="486"/>
        <v/>
      </c>
      <c r="I694" s="50"/>
      <c r="J694" s="111">
        <f t="shared" si="487"/>
        <v>0</v>
      </c>
      <c r="K694" s="113"/>
      <c r="L694" s="169" t="str">
        <f t="shared" si="500"/>
        <v/>
      </c>
      <c r="M694" s="306" t="s">
        <v>373</v>
      </c>
      <c r="N694" s="128"/>
      <c r="O694" s="129"/>
      <c r="P694" s="130"/>
      <c r="Q694" s="194"/>
      <c r="R694" s="194"/>
      <c r="S694" s="194"/>
      <c r="T694" s="195"/>
      <c r="U694" s="150"/>
      <c r="V694" s="131">
        <f>SUM(U695:U697)</f>
        <v>15.35</v>
      </c>
      <c r="W694" s="133"/>
      <c r="X694" s="147"/>
      <c r="Y694" s="231"/>
    </row>
    <row r="695" spans="1:26" s="1" customFormat="1">
      <c r="A695" s="168"/>
      <c r="B695" s="110" t="str">
        <f t="shared" si="480"/>
        <v/>
      </c>
      <c r="C695" s="111">
        <f t="shared" si="481"/>
        <v>4</v>
      </c>
      <c r="D695" s="112">
        <f t="shared" si="482"/>
        <v>1</v>
      </c>
      <c r="E695" s="112">
        <f t="shared" si="483"/>
        <v>15</v>
      </c>
      <c r="F695" s="112">
        <f t="shared" si="484"/>
        <v>1</v>
      </c>
      <c r="G695" s="111">
        <f t="shared" si="485"/>
        <v>1</v>
      </c>
      <c r="H695" s="111" t="str">
        <f t="shared" si="486"/>
        <v/>
      </c>
      <c r="I695" s="50"/>
      <c r="J695" s="111">
        <f t="shared" si="487"/>
        <v>0</v>
      </c>
      <c r="K695" s="113"/>
      <c r="L695" s="169" t="str">
        <f t="shared" si="500"/>
        <v/>
      </c>
      <c r="M695" s="307" t="s">
        <v>374</v>
      </c>
      <c r="N695" s="164"/>
      <c r="O695" s="170">
        <v>1</v>
      </c>
      <c r="P695" s="171"/>
      <c r="Q695" s="198">
        <v>6.5</v>
      </c>
      <c r="R695" s="198"/>
      <c r="S695" s="198">
        <v>2.4</v>
      </c>
      <c r="T695" s="199"/>
      <c r="U695" s="173">
        <f t="shared" ref="U695:U697" si="501">PRODUCT(O695:T695)</f>
        <v>15.6</v>
      </c>
      <c r="W695" s="174"/>
      <c r="X695" s="3"/>
      <c r="Y695" s="231"/>
    </row>
    <row r="696" spans="1:26" s="1" customFormat="1">
      <c r="A696" s="168"/>
      <c r="B696" s="110" t="str">
        <f t="shared" si="480"/>
        <v/>
      </c>
      <c r="C696" s="111">
        <f t="shared" si="481"/>
        <v>4</v>
      </c>
      <c r="D696" s="112">
        <f t="shared" si="482"/>
        <v>1</v>
      </c>
      <c r="E696" s="112">
        <f t="shared" si="483"/>
        <v>15</v>
      </c>
      <c r="F696" s="112">
        <f t="shared" si="484"/>
        <v>1</v>
      </c>
      <c r="G696" s="111">
        <f t="shared" si="485"/>
        <v>1</v>
      </c>
      <c r="H696" s="111" t="str">
        <f t="shared" si="486"/>
        <v/>
      </c>
      <c r="I696" s="50"/>
      <c r="J696" s="111">
        <f t="shared" si="487"/>
        <v>0</v>
      </c>
      <c r="K696" s="113"/>
      <c r="L696" s="169" t="str">
        <f t="shared" si="500"/>
        <v/>
      </c>
      <c r="M696" s="309" t="s">
        <v>375</v>
      </c>
      <c r="N696" s="164"/>
      <c r="O696" s="170">
        <v>-1</v>
      </c>
      <c r="P696" s="171"/>
      <c r="Q696" s="198">
        <v>0.8</v>
      </c>
      <c r="R696" s="198"/>
      <c r="S696" s="198">
        <v>2</v>
      </c>
      <c r="T696" s="199"/>
      <c r="U696" s="173">
        <f t="shared" si="501"/>
        <v>-1.6</v>
      </c>
      <c r="W696" s="174"/>
      <c r="X696" s="3"/>
      <c r="Y696" s="231"/>
    </row>
    <row r="697" spans="1:26" s="1" customFormat="1">
      <c r="A697" s="168"/>
      <c r="B697" s="110" t="str">
        <f t="shared" si="480"/>
        <v/>
      </c>
      <c r="C697" s="111">
        <f t="shared" si="481"/>
        <v>4</v>
      </c>
      <c r="D697" s="112">
        <f t="shared" si="482"/>
        <v>1</v>
      </c>
      <c r="E697" s="112">
        <f t="shared" si="483"/>
        <v>15</v>
      </c>
      <c r="F697" s="112">
        <f t="shared" si="484"/>
        <v>1</v>
      </c>
      <c r="G697" s="111">
        <f t="shared" si="485"/>
        <v>1</v>
      </c>
      <c r="H697" s="111" t="str">
        <f t="shared" si="486"/>
        <v/>
      </c>
      <c r="I697" s="50"/>
      <c r="J697" s="111">
        <f t="shared" si="487"/>
        <v>0</v>
      </c>
      <c r="K697" s="113"/>
      <c r="L697" s="169" t="str">
        <f t="shared" si="500"/>
        <v/>
      </c>
      <c r="M697" s="307" t="s">
        <v>376</v>
      </c>
      <c r="N697" s="164"/>
      <c r="O697" s="170">
        <v>2</v>
      </c>
      <c r="P697" s="171"/>
      <c r="Q697" s="198">
        <v>0.25</v>
      </c>
      <c r="R697" s="198"/>
      <c r="S697" s="198">
        <v>2.7</v>
      </c>
      <c r="T697" s="199"/>
      <c r="U697" s="173">
        <f t="shared" si="501"/>
        <v>1.35</v>
      </c>
      <c r="W697" s="174"/>
      <c r="X697" s="3"/>
      <c r="Y697" s="231"/>
    </row>
    <row r="698" spans="1:26" s="1" customFormat="1">
      <c r="A698" s="168"/>
      <c r="B698" s="110" t="str">
        <f t="shared" si="480"/>
        <v/>
      </c>
      <c r="C698" s="111">
        <f t="shared" si="481"/>
        <v>4</v>
      </c>
      <c r="D698" s="112">
        <f t="shared" si="482"/>
        <v>1</v>
      </c>
      <c r="E698" s="112">
        <f t="shared" si="483"/>
        <v>15</v>
      </c>
      <c r="F698" s="112">
        <f t="shared" si="484"/>
        <v>1</v>
      </c>
      <c r="G698" s="111">
        <f t="shared" si="485"/>
        <v>1</v>
      </c>
      <c r="H698" s="111" t="str">
        <f t="shared" si="486"/>
        <v/>
      </c>
      <c r="I698" s="50"/>
      <c r="J698" s="111">
        <f t="shared" si="487"/>
        <v>0</v>
      </c>
      <c r="K698" s="113"/>
      <c r="L698" s="169" t="str">
        <f t="shared" ref="L698:L703" si="502">IF(A698=0,"",IF(AND(D698="",E698="",F698="",G698="",H698=""),"",CONCATENATE(TEXT(D698,0),IF(E698="","",CONCATENATE(".",TEXT(E698,0))),IF(F698="","",CONCATENATE(".",TEXT(F698,0))),IF(G698="","",CONCATENATE(".",TEXT(G698,0))),IF(H698="","",CONCATENATE(".",TEXT(H698,0))),IF(I698="","",CONCATENATE(".",TEXT(I698,0))))))</f>
        <v/>
      </c>
      <c r="N698" s="164"/>
      <c r="O698" s="170"/>
      <c r="P698" s="171"/>
      <c r="Q698" s="198"/>
      <c r="R698" s="198"/>
      <c r="S698" s="198"/>
      <c r="T698" s="199"/>
      <c r="U698" s="173"/>
      <c r="V698" s="172"/>
      <c r="W698" s="174"/>
      <c r="X698" s="3"/>
      <c r="Y698" s="231"/>
    </row>
    <row r="699" spans="1:26">
      <c r="A699" s="115">
        <v>2</v>
      </c>
      <c r="B699" s="110" t="str">
        <f t="shared" si="480"/>
        <v/>
      </c>
      <c r="C699" s="111">
        <f t="shared" si="481"/>
        <v>2</v>
      </c>
      <c r="D699" s="112">
        <f t="shared" si="482"/>
        <v>1</v>
      </c>
      <c r="E699" s="112">
        <f t="shared" si="483"/>
        <v>16</v>
      </c>
      <c r="F699" s="112" t="str">
        <f t="shared" si="484"/>
        <v/>
      </c>
      <c r="G699" s="111" t="str">
        <f t="shared" si="485"/>
        <v/>
      </c>
      <c r="H699" s="111" t="str">
        <f t="shared" si="486"/>
        <v/>
      </c>
      <c r="I699" s="50"/>
      <c r="J699" s="111" t="str">
        <f t="shared" si="487"/>
        <v/>
      </c>
      <c r="K699" s="113"/>
      <c r="L699" s="212" t="str">
        <f t="shared" si="502"/>
        <v>1.16</v>
      </c>
      <c r="M699" s="225" t="s">
        <v>58</v>
      </c>
      <c r="N699" s="148"/>
      <c r="O699" s="129"/>
      <c r="P699" s="130"/>
      <c r="Q699" s="194"/>
      <c r="R699" s="194"/>
      <c r="S699" s="194"/>
      <c r="T699" s="195"/>
      <c r="U699" s="132"/>
      <c r="V699" s="131"/>
      <c r="W699" s="133"/>
      <c r="X699" s="64"/>
      <c r="Y699" s="231"/>
    </row>
    <row r="700" spans="1:26">
      <c r="A700" s="115"/>
      <c r="B700" s="110" t="str">
        <f t="shared" si="480"/>
        <v/>
      </c>
      <c r="C700" s="111">
        <f t="shared" si="481"/>
        <v>2</v>
      </c>
      <c r="D700" s="112">
        <f t="shared" si="482"/>
        <v>1</v>
      </c>
      <c r="E700" s="112">
        <f t="shared" si="483"/>
        <v>16</v>
      </c>
      <c r="F700" s="112" t="str">
        <f t="shared" si="484"/>
        <v/>
      </c>
      <c r="G700" s="111" t="str">
        <f t="shared" si="485"/>
        <v/>
      </c>
      <c r="H700" s="111" t="str">
        <f t="shared" si="486"/>
        <v/>
      </c>
      <c r="I700" s="50"/>
      <c r="J700" s="111">
        <f t="shared" si="487"/>
        <v>0</v>
      </c>
      <c r="K700" s="113"/>
      <c r="L700" s="169" t="str">
        <f t="shared" si="502"/>
        <v/>
      </c>
      <c r="M700" s="135"/>
      <c r="N700" s="128"/>
      <c r="O700" s="129"/>
      <c r="P700" s="130"/>
      <c r="Q700" s="194"/>
      <c r="R700" s="194"/>
      <c r="S700" s="194"/>
      <c r="T700" s="195"/>
      <c r="U700" s="132"/>
      <c r="V700" s="131"/>
      <c r="W700" s="133"/>
      <c r="X700" s="64"/>
      <c r="Y700" s="231"/>
    </row>
    <row r="701" spans="1:26" ht="56.25" customHeight="1">
      <c r="A701" s="115">
        <v>3</v>
      </c>
      <c r="B701" s="110" t="str">
        <f t="shared" si="480"/>
        <v/>
      </c>
      <c r="C701" s="111">
        <f t="shared" si="481"/>
        <v>3</v>
      </c>
      <c r="D701" s="112">
        <f t="shared" si="482"/>
        <v>1</v>
      </c>
      <c r="E701" s="112">
        <f t="shared" si="483"/>
        <v>16</v>
      </c>
      <c r="F701" s="112">
        <f t="shared" si="484"/>
        <v>1</v>
      </c>
      <c r="G701" s="111" t="str">
        <f t="shared" si="485"/>
        <v/>
      </c>
      <c r="H701" s="111" t="str">
        <f t="shared" si="486"/>
        <v/>
      </c>
      <c r="I701" s="50"/>
      <c r="J701" s="111" t="str">
        <f t="shared" si="487"/>
        <v/>
      </c>
      <c r="K701" s="113"/>
      <c r="L701" s="169" t="str">
        <f t="shared" si="502"/>
        <v>1.16.1</v>
      </c>
      <c r="M701" s="310" t="s">
        <v>377</v>
      </c>
      <c r="N701" s="128" t="s">
        <v>4</v>
      </c>
      <c r="O701" s="157"/>
      <c r="P701" s="130"/>
      <c r="Q701" s="194"/>
      <c r="R701" s="194"/>
      <c r="S701" s="194"/>
      <c r="T701" s="195"/>
      <c r="U701" s="150" t="s">
        <v>22</v>
      </c>
      <c r="V701" s="131"/>
      <c r="W701" s="178">
        <f>_xlfn.CEILING.MATH(W702,0.5)</f>
        <v>33.5</v>
      </c>
      <c r="X701" s="64"/>
      <c r="Y701" s="231"/>
    </row>
    <row r="702" spans="1:26">
      <c r="A702" s="115"/>
      <c r="B702" s="110" t="str">
        <f t="shared" si="480"/>
        <v/>
      </c>
      <c r="C702" s="111">
        <f t="shared" si="481"/>
        <v>3</v>
      </c>
      <c r="D702" s="112">
        <f t="shared" si="482"/>
        <v>1</v>
      </c>
      <c r="E702" s="112">
        <f t="shared" si="483"/>
        <v>16</v>
      </c>
      <c r="F702" s="112">
        <f t="shared" si="484"/>
        <v>1</v>
      </c>
      <c r="G702" s="111" t="str">
        <f t="shared" si="485"/>
        <v/>
      </c>
      <c r="H702" s="111" t="str">
        <f t="shared" si="486"/>
        <v/>
      </c>
      <c r="I702" s="50"/>
      <c r="J702" s="111">
        <f t="shared" si="487"/>
        <v>0</v>
      </c>
      <c r="K702" s="113"/>
      <c r="L702" s="169" t="str">
        <f t="shared" si="502"/>
        <v/>
      </c>
      <c r="M702" s="305" t="s">
        <v>28</v>
      </c>
      <c r="N702" s="128"/>
      <c r="O702" s="139"/>
      <c r="P702" s="140"/>
      <c r="Q702" s="196"/>
      <c r="R702" s="196"/>
      <c r="S702" s="196"/>
      <c r="T702" s="197"/>
      <c r="U702" s="151" t="s">
        <v>116</v>
      </c>
      <c r="V702" s="152"/>
      <c r="W702" s="153">
        <f>SUM(V703:V711)</f>
        <v>33.271000000000001</v>
      </c>
      <c r="X702" s="147"/>
      <c r="Y702" s="231"/>
    </row>
    <row r="703" spans="1:26">
      <c r="A703" s="115"/>
      <c r="B703" s="110" t="str">
        <f t="shared" si="480"/>
        <v/>
      </c>
      <c r="C703" s="111">
        <f t="shared" si="481"/>
        <v>3</v>
      </c>
      <c r="D703" s="112">
        <f t="shared" si="482"/>
        <v>1</v>
      </c>
      <c r="E703" s="112">
        <f t="shared" si="483"/>
        <v>16</v>
      </c>
      <c r="F703" s="112">
        <f t="shared" si="484"/>
        <v>1</v>
      </c>
      <c r="G703" s="111" t="str">
        <f t="shared" si="485"/>
        <v/>
      </c>
      <c r="H703" s="111" t="str">
        <f t="shared" si="486"/>
        <v/>
      </c>
      <c r="I703" s="50"/>
      <c r="J703" s="111">
        <f t="shared" si="487"/>
        <v>0</v>
      </c>
      <c r="K703" s="113"/>
      <c r="L703" s="169" t="str">
        <f t="shared" si="502"/>
        <v/>
      </c>
      <c r="M703" s="306" t="s">
        <v>373</v>
      </c>
      <c r="N703" s="128"/>
      <c r="O703" s="129"/>
      <c r="P703" s="130"/>
      <c r="Q703" s="194"/>
      <c r="R703" s="194"/>
      <c r="S703" s="194"/>
      <c r="T703" s="195"/>
      <c r="U703" s="132"/>
      <c r="V703" s="131">
        <f>SUM(U704:U711)</f>
        <v>33.271000000000001</v>
      </c>
      <c r="W703" s="133"/>
      <c r="X703" s="64"/>
      <c r="Y703" s="231"/>
    </row>
    <row r="704" spans="1:26" s="1" customFormat="1">
      <c r="A704" s="168"/>
      <c r="B704" s="110" t="str">
        <f t="shared" si="480"/>
        <v/>
      </c>
      <c r="C704" s="111">
        <f t="shared" si="481"/>
        <v>3</v>
      </c>
      <c r="D704" s="112">
        <f t="shared" si="482"/>
        <v>1</v>
      </c>
      <c r="E704" s="112">
        <f t="shared" si="483"/>
        <v>16</v>
      </c>
      <c r="F704" s="112">
        <f t="shared" si="484"/>
        <v>1</v>
      </c>
      <c r="G704" s="111" t="str">
        <f t="shared" si="485"/>
        <v/>
      </c>
      <c r="H704" s="111" t="str">
        <f t="shared" si="486"/>
        <v/>
      </c>
      <c r="I704" s="50"/>
      <c r="J704" s="111">
        <f t="shared" si="487"/>
        <v>0</v>
      </c>
      <c r="K704" s="113"/>
      <c r="L704" s="169" t="str">
        <f>IF(A704=0,"",IF(AND(D704="",E704="",F704="",G704="",H704=""),"",CONCATENATE(TEXT(D704,0),IF(E704="","",CONCATENATE(".",TEXT(E704,0))),IF(F704="","",CONCATENATE(".",TEXT(F704,0))),IF(G704="","",CONCATENATE(".",TEXT(G704,0))),IF(H704="","",CONCATENATE(".",TEXT(H704,0))),IF(I704="","",CONCATENATE(".",TEXT(I704,0))))))</f>
        <v/>
      </c>
      <c r="M704" s="307" t="s">
        <v>374</v>
      </c>
      <c r="N704" s="164"/>
      <c r="O704" s="170">
        <v>1</v>
      </c>
      <c r="P704" s="171"/>
      <c r="Q704" s="198">
        <v>4.3</v>
      </c>
      <c r="R704" s="198"/>
      <c r="S704" s="198">
        <v>2.75</v>
      </c>
      <c r="T704" s="199"/>
      <c r="U704" s="173">
        <f>PRODUCT(O704:T704)</f>
        <v>11.824999999999999</v>
      </c>
      <c r="W704" s="174"/>
      <c r="X704" s="3"/>
      <c r="Y704" s="231"/>
    </row>
    <row r="705" spans="1:25" s="1" customFormat="1">
      <c r="A705" s="168"/>
      <c r="B705" s="110" t="str">
        <f t="shared" si="480"/>
        <v/>
      </c>
      <c r="C705" s="111">
        <f t="shared" si="481"/>
        <v>3</v>
      </c>
      <c r="D705" s="112">
        <f t="shared" si="482"/>
        <v>1</v>
      </c>
      <c r="E705" s="112">
        <f t="shared" si="483"/>
        <v>16</v>
      </c>
      <c r="F705" s="112">
        <f t="shared" si="484"/>
        <v>1</v>
      </c>
      <c r="G705" s="111" t="str">
        <f t="shared" si="485"/>
        <v/>
      </c>
      <c r="H705" s="111" t="str">
        <f t="shared" si="486"/>
        <v/>
      </c>
      <c r="I705" s="50"/>
      <c r="J705" s="111">
        <f t="shared" si="487"/>
        <v>0</v>
      </c>
      <c r="K705" s="113"/>
      <c r="L705" s="169" t="str">
        <f t="shared" ref="L705" si="503">IF(A705=0,"",IF(AND(D705="",E705="",F705="",G705="",H705=""),"",CONCATENATE(TEXT(D705,0),IF(E705="","",CONCATENATE(".",TEXT(E705,0))),IF(F705="","",CONCATENATE(".",TEXT(F705,0))),IF(G705="","",CONCATENATE(".",TEXT(G705,0))),IF(H705="","",CONCATENATE(".",TEXT(H705,0))),IF(I705="","",CONCATENATE(".",TEXT(I705,0))))))</f>
        <v/>
      </c>
      <c r="M705" s="309" t="s">
        <v>375</v>
      </c>
      <c r="N705" s="164"/>
      <c r="O705" s="170">
        <v>-1</v>
      </c>
      <c r="P705" s="171"/>
      <c r="Q705" s="198">
        <v>0.7</v>
      </c>
      <c r="R705" s="198"/>
      <c r="S705" s="198">
        <v>2</v>
      </c>
      <c r="T705" s="199"/>
      <c r="U705" s="173">
        <f t="shared" ref="U705" si="504">PRODUCT(O705:T705)</f>
        <v>-1.4</v>
      </c>
      <c r="W705" s="174"/>
      <c r="X705" s="3"/>
      <c r="Y705" s="231"/>
    </row>
    <row r="706" spans="1:25" s="1" customFormat="1">
      <c r="A706" s="168"/>
      <c r="B706" s="110" t="str">
        <f t="shared" si="480"/>
        <v/>
      </c>
      <c r="C706" s="111">
        <f t="shared" si="481"/>
        <v>3</v>
      </c>
      <c r="D706" s="112">
        <f t="shared" si="482"/>
        <v>1</v>
      </c>
      <c r="E706" s="112">
        <f t="shared" si="483"/>
        <v>16</v>
      </c>
      <c r="F706" s="112">
        <f t="shared" si="484"/>
        <v>1</v>
      </c>
      <c r="G706" s="111" t="str">
        <f t="shared" si="485"/>
        <v/>
      </c>
      <c r="H706" s="111" t="str">
        <f t="shared" si="486"/>
        <v/>
      </c>
      <c r="I706" s="50"/>
      <c r="J706" s="111">
        <f t="shared" si="487"/>
        <v>0</v>
      </c>
      <c r="K706" s="113"/>
      <c r="L706" s="169" t="str">
        <f>IF(A706=0,"",IF(AND(D706="",E706="",F706="",G706="",H706=""),"",CONCATENATE(TEXT(D706,0),IF(E706="","",CONCATENATE(".",TEXT(E706,0))),IF(F706="","",CONCATENATE(".",TEXT(F706,0))),IF(G706="","",CONCATENATE(".",TEXT(G706,0))),IF(H706="","",CONCATENATE(".",TEXT(H706,0))),IF(I706="","",CONCATENATE(".",TEXT(I706,0))))))</f>
        <v/>
      </c>
      <c r="M706" s="307" t="s">
        <v>378</v>
      </c>
      <c r="N706" s="164"/>
      <c r="O706" s="170">
        <v>1</v>
      </c>
      <c r="P706" s="171"/>
      <c r="Q706" s="198">
        <v>1.8</v>
      </c>
      <c r="R706" s="198"/>
      <c r="S706" s="198">
        <v>2.9</v>
      </c>
      <c r="T706" s="199"/>
      <c r="U706" s="173">
        <f>PRODUCT(O706:T706)</f>
        <v>5.22</v>
      </c>
      <c r="W706" s="174"/>
      <c r="X706" s="3"/>
      <c r="Y706" s="231"/>
    </row>
    <row r="707" spans="1:25" s="1" customFormat="1">
      <c r="A707" s="168"/>
      <c r="B707" s="110" t="str">
        <f t="shared" si="480"/>
        <v/>
      </c>
      <c r="C707" s="111">
        <f t="shared" si="481"/>
        <v>3</v>
      </c>
      <c r="D707" s="112">
        <f t="shared" si="482"/>
        <v>1</v>
      </c>
      <c r="E707" s="112">
        <f t="shared" si="483"/>
        <v>16</v>
      </c>
      <c r="F707" s="112">
        <f t="shared" si="484"/>
        <v>1</v>
      </c>
      <c r="G707" s="111" t="str">
        <f t="shared" si="485"/>
        <v/>
      </c>
      <c r="H707" s="111" t="str">
        <f t="shared" si="486"/>
        <v/>
      </c>
      <c r="I707" s="50"/>
      <c r="J707" s="111">
        <f t="shared" si="487"/>
        <v>0</v>
      </c>
      <c r="K707" s="113"/>
      <c r="L707" s="169" t="str">
        <f t="shared" ref="L707:L712" si="505">IF(A707=0,"",IF(AND(D707="",E707="",F707="",G707="",H707=""),"",CONCATENATE(TEXT(D707,0),IF(E707="","",CONCATENATE(".",TEXT(E707,0))),IF(F707="","",CONCATENATE(".",TEXT(F707,0))),IF(G707="","",CONCATENATE(".",TEXT(G707,0))),IF(H707="","",CONCATENATE(".",TEXT(H707,0))),IF(I707="","",CONCATENATE(".",TEXT(I707,0))))))</f>
        <v/>
      </c>
      <c r="M707" s="307" t="s">
        <v>379</v>
      </c>
      <c r="N707" s="164"/>
      <c r="O707" s="170">
        <v>1</v>
      </c>
      <c r="P707" s="171"/>
      <c r="Q707" s="198"/>
      <c r="R707" s="198"/>
      <c r="S707" s="198"/>
      <c r="T707" s="199">
        <v>2.65</v>
      </c>
      <c r="U707" s="173">
        <f t="shared" ref="U707:U711" si="506">PRODUCT(O707:T707)</f>
        <v>2.65</v>
      </c>
      <c r="W707" s="174"/>
      <c r="X707" s="3"/>
      <c r="Y707" s="231"/>
    </row>
    <row r="708" spans="1:25" s="1" customFormat="1">
      <c r="A708" s="168"/>
      <c r="B708" s="110" t="str">
        <f t="shared" si="480"/>
        <v/>
      </c>
      <c r="C708" s="111">
        <f t="shared" si="481"/>
        <v>3</v>
      </c>
      <c r="D708" s="112">
        <f t="shared" si="482"/>
        <v>1</v>
      </c>
      <c r="E708" s="112">
        <f t="shared" si="483"/>
        <v>16</v>
      </c>
      <c r="F708" s="112">
        <f t="shared" si="484"/>
        <v>1</v>
      </c>
      <c r="G708" s="111" t="str">
        <f t="shared" si="485"/>
        <v/>
      </c>
      <c r="H708" s="111" t="str">
        <f t="shared" si="486"/>
        <v/>
      </c>
      <c r="I708" s="50"/>
      <c r="J708" s="111">
        <f t="shared" si="487"/>
        <v>0</v>
      </c>
      <c r="K708" s="113"/>
      <c r="L708" s="169" t="str">
        <f t="shared" si="505"/>
        <v/>
      </c>
      <c r="M708" s="307" t="s">
        <v>380</v>
      </c>
      <c r="N708" s="164"/>
      <c r="O708" s="170">
        <v>1</v>
      </c>
      <c r="P708" s="171"/>
      <c r="Q708" s="198">
        <v>1.8</v>
      </c>
      <c r="R708" s="198"/>
      <c r="S708" s="198">
        <v>0.32</v>
      </c>
      <c r="T708" s="199"/>
      <c r="U708" s="173">
        <f t="shared" si="506"/>
        <v>0.57600000000000007</v>
      </c>
      <c r="W708" s="174"/>
      <c r="X708" s="3"/>
      <c r="Y708" s="231"/>
    </row>
    <row r="709" spans="1:25" s="1" customFormat="1">
      <c r="A709" s="168"/>
      <c r="B709" s="110" t="str">
        <f t="shared" si="480"/>
        <v/>
      </c>
      <c r="C709" s="111">
        <f t="shared" si="481"/>
        <v>3</v>
      </c>
      <c r="D709" s="112">
        <f t="shared" si="482"/>
        <v>1</v>
      </c>
      <c r="E709" s="112">
        <f t="shared" si="483"/>
        <v>16</v>
      </c>
      <c r="F709" s="112">
        <f t="shared" si="484"/>
        <v>1</v>
      </c>
      <c r="G709" s="111" t="str">
        <f t="shared" si="485"/>
        <v/>
      </c>
      <c r="H709" s="111" t="str">
        <f t="shared" si="486"/>
        <v/>
      </c>
      <c r="I709" s="50"/>
      <c r="J709" s="111">
        <f t="shared" si="487"/>
        <v>0</v>
      </c>
      <c r="K709" s="113"/>
      <c r="L709" s="169" t="str">
        <f t="shared" si="505"/>
        <v/>
      </c>
      <c r="M709" s="307" t="s">
        <v>381</v>
      </c>
      <c r="N709" s="164"/>
      <c r="O709" s="170">
        <v>1</v>
      </c>
      <c r="P709" s="171"/>
      <c r="Q709" s="198">
        <v>4.05</v>
      </c>
      <c r="R709" s="198"/>
      <c r="S709" s="198">
        <v>1</v>
      </c>
      <c r="T709" s="199"/>
      <c r="U709" s="173">
        <f t="shared" si="506"/>
        <v>4.05</v>
      </c>
      <c r="W709" s="174"/>
      <c r="X709" s="3"/>
      <c r="Y709" s="231"/>
    </row>
    <row r="710" spans="1:25" s="1" customFormat="1">
      <c r="A710" s="168"/>
      <c r="B710" s="110" t="str">
        <f t="shared" si="480"/>
        <v/>
      </c>
      <c r="C710" s="111">
        <f t="shared" si="481"/>
        <v>3</v>
      </c>
      <c r="D710" s="112">
        <f t="shared" si="482"/>
        <v>1</v>
      </c>
      <c r="E710" s="112">
        <f t="shared" si="483"/>
        <v>16</v>
      </c>
      <c r="F710" s="112">
        <f t="shared" si="484"/>
        <v>1</v>
      </c>
      <c r="G710" s="111" t="str">
        <f t="shared" si="485"/>
        <v/>
      </c>
      <c r="H710" s="111" t="str">
        <f t="shared" si="486"/>
        <v/>
      </c>
      <c r="I710" s="50"/>
      <c r="J710" s="111">
        <f t="shared" si="487"/>
        <v>0</v>
      </c>
      <c r="K710" s="113"/>
      <c r="L710" s="169" t="str">
        <f t="shared" si="505"/>
        <v/>
      </c>
      <c r="M710" s="307" t="s">
        <v>382</v>
      </c>
      <c r="N710" s="164"/>
      <c r="O710" s="170">
        <v>1</v>
      </c>
      <c r="P710" s="171"/>
      <c r="Q710" s="198">
        <v>5.25</v>
      </c>
      <c r="R710" s="198"/>
      <c r="S710" s="198">
        <v>1</v>
      </c>
      <c r="T710" s="199"/>
      <c r="U710" s="173">
        <f t="shared" si="506"/>
        <v>5.25</v>
      </c>
      <c r="W710" s="174"/>
      <c r="X710" s="3"/>
      <c r="Y710" s="231"/>
    </row>
    <row r="711" spans="1:25" s="1" customFormat="1">
      <c r="A711" s="168"/>
      <c r="B711" s="110" t="str">
        <f t="shared" si="480"/>
        <v/>
      </c>
      <c r="C711" s="111">
        <f t="shared" si="481"/>
        <v>3</v>
      </c>
      <c r="D711" s="112">
        <f t="shared" si="482"/>
        <v>1</v>
      </c>
      <c r="E711" s="112">
        <f t="shared" si="483"/>
        <v>16</v>
      </c>
      <c r="F711" s="112">
        <f t="shared" si="484"/>
        <v>1</v>
      </c>
      <c r="G711" s="111" t="str">
        <f t="shared" si="485"/>
        <v/>
      </c>
      <c r="H711" s="111" t="str">
        <f t="shared" si="486"/>
        <v/>
      </c>
      <c r="I711" s="50"/>
      <c r="J711" s="111">
        <f t="shared" si="487"/>
        <v>0</v>
      </c>
      <c r="K711" s="113"/>
      <c r="L711" s="169" t="str">
        <f t="shared" si="505"/>
        <v/>
      </c>
      <c r="M711" s="307" t="s">
        <v>383</v>
      </c>
      <c r="N711" s="164"/>
      <c r="O711" s="170">
        <v>1</v>
      </c>
      <c r="P711" s="171"/>
      <c r="Q711" s="198">
        <v>5.0999999999999996</v>
      </c>
      <c r="R711" s="198"/>
      <c r="S711" s="198">
        <v>1</v>
      </c>
      <c r="T711" s="199"/>
      <c r="U711" s="173">
        <f t="shared" si="506"/>
        <v>5.0999999999999996</v>
      </c>
      <c r="W711" s="174"/>
      <c r="X711" s="3"/>
      <c r="Y711" s="231"/>
    </row>
    <row r="712" spans="1:25">
      <c r="A712" s="115"/>
      <c r="B712" s="110" t="str">
        <f t="shared" si="480"/>
        <v/>
      </c>
      <c r="C712" s="111">
        <f t="shared" si="481"/>
        <v>3</v>
      </c>
      <c r="D712" s="112">
        <f t="shared" si="482"/>
        <v>1</v>
      </c>
      <c r="E712" s="112">
        <f t="shared" si="483"/>
        <v>16</v>
      </c>
      <c r="F712" s="112">
        <f t="shared" si="484"/>
        <v>1</v>
      </c>
      <c r="G712" s="111" t="str">
        <f t="shared" si="485"/>
        <v/>
      </c>
      <c r="H712" s="111" t="str">
        <f t="shared" si="486"/>
        <v/>
      </c>
      <c r="I712" s="50"/>
      <c r="J712" s="111">
        <f t="shared" si="487"/>
        <v>0</v>
      </c>
      <c r="K712" s="113"/>
      <c r="L712" s="169" t="str">
        <f t="shared" si="505"/>
        <v/>
      </c>
      <c r="M712" s="307" t="s">
        <v>28</v>
      </c>
      <c r="N712" s="128"/>
      <c r="O712" s="129"/>
      <c r="P712" s="130"/>
      <c r="Q712" s="194"/>
      <c r="R712" s="194"/>
      <c r="S712" s="194"/>
      <c r="T712" s="195"/>
      <c r="U712" s="132"/>
      <c r="V712" s="131"/>
      <c r="W712" s="133"/>
      <c r="X712" s="64"/>
      <c r="Y712" s="231"/>
    </row>
    <row r="713" spans="1:25" ht="78.75">
      <c r="A713" s="115">
        <v>3</v>
      </c>
      <c r="B713" s="110" t="str">
        <f t="shared" si="480"/>
        <v/>
      </c>
      <c r="C713" s="111">
        <f t="shared" si="481"/>
        <v>3</v>
      </c>
      <c r="D713" s="112">
        <f t="shared" si="482"/>
        <v>1</v>
      </c>
      <c r="E713" s="112">
        <f t="shared" si="483"/>
        <v>16</v>
      </c>
      <c r="F713" s="112">
        <f t="shared" si="484"/>
        <v>2</v>
      </c>
      <c r="G713" s="111" t="str">
        <f t="shared" si="485"/>
        <v/>
      </c>
      <c r="H713" s="111" t="str">
        <f t="shared" si="486"/>
        <v/>
      </c>
      <c r="I713" s="50"/>
      <c r="J713" s="111" t="str">
        <f t="shared" si="487"/>
        <v/>
      </c>
      <c r="K713" s="113"/>
      <c r="L713" s="169" t="str">
        <f t="shared" ref="L713:L723" si="507">IF(A713=0,"",IF(AND(D713="",E713="",F713="",G713="",H713=""),"",CONCATENATE(TEXT(D713,0),IF(E713="","",CONCATENATE(".",TEXT(E713,0))),IF(F713="","",CONCATENATE(".",TEXT(F713,0))),IF(G713="","",CONCATENATE(".",TEXT(G713,0))),IF(H713="","",CONCATENATE(".",TEXT(H713,0))),IF(I713="","",CONCATENATE(".",TEXT(I713,0))))))</f>
        <v>1.16.2</v>
      </c>
      <c r="M713" s="310" t="s">
        <v>384</v>
      </c>
      <c r="N713" s="128"/>
      <c r="O713" s="129"/>
      <c r="P713" s="130"/>
      <c r="Q713" s="194"/>
      <c r="R713" s="194"/>
      <c r="S713" s="194"/>
      <c r="T713" s="195"/>
      <c r="U713" s="132"/>
      <c r="V713" s="131"/>
      <c r="W713" s="133"/>
      <c r="X713" s="64"/>
      <c r="Y713" s="231"/>
    </row>
    <row r="714" spans="1:25">
      <c r="A714" s="115"/>
      <c r="B714" s="110" t="str">
        <f t="shared" si="480"/>
        <v/>
      </c>
      <c r="C714" s="111">
        <f t="shared" si="481"/>
        <v>3</v>
      </c>
      <c r="D714" s="112">
        <f t="shared" si="482"/>
        <v>1</v>
      </c>
      <c r="E714" s="112">
        <f t="shared" si="483"/>
        <v>16</v>
      </c>
      <c r="F714" s="112">
        <f t="shared" si="484"/>
        <v>2</v>
      </c>
      <c r="G714" s="111" t="str">
        <f t="shared" si="485"/>
        <v/>
      </c>
      <c r="H714" s="111" t="str">
        <f t="shared" si="486"/>
        <v/>
      </c>
      <c r="I714" s="50"/>
      <c r="J714" s="111">
        <f t="shared" si="487"/>
        <v>0</v>
      </c>
      <c r="K714" s="113"/>
      <c r="L714" s="169" t="str">
        <f t="shared" si="507"/>
        <v/>
      </c>
      <c r="M714" s="307" t="s">
        <v>28</v>
      </c>
      <c r="N714" s="128"/>
      <c r="O714" s="129"/>
      <c r="P714" s="130"/>
      <c r="Q714" s="194"/>
      <c r="R714" s="194"/>
      <c r="S714" s="194"/>
      <c r="T714" s="195"/>
      <c r="U714" s="132"/>
      <c r="V714" s="131"/>
      <c r="W714" s="133"/>
      <c r="X714" s="64"/>
      <c r="Y714" s="231"/>
    </row>
    <row r="715" spans="1:25" ht="56.25">
      <c r="A715" s="115">
        <v>4</v>
      </c>
      <c r="B715" s="110" t="str">
        <f t="shared" si="480"/>
        <v/>
      </c>
      <c r="C715" s="111">
        <f t="shared" si="481"/>
        <v>4</v>
      </c>
      <c r="D715" s="112">
        <f t="shared" si="482"/>
        <v>1</v>
      </c>
      <c r="E715" s="112">
        <f t="shared" si="483"/>
        <v>16</v>
      </c>
      <c r="F715" s="112">
        <f t="shared" si="484"/>
        <v>2</v>
      </c>
      <c r="G715" s="111">
        <f t="shared" si="485"/>
        <v>1</v>
      </c>
      <c r="H715" s="111" t="str">
        <f t="shared" si="486"/>
        <v/>
      </c>
      <c r="I715" s="50"/>
      <c r="J715" s="111" t="str">
        <f t="shared" si="487"/>
        <v/>
      </c>
      <c r="K715" s="113"/>
      <c r="L715" s="169" t="str">
        <f t="shared" si="507"/>
        <v>1.16.2.1</v>
      </c>
      <c r="M715" s="305" t="s">
        <v>385</v>
      </c>
      <c r="N715" s="128" t="s">
        <v>4</v>
      </c>
      <c r="O715" s="129"/>
      <c r="P715" s="130"/>
      <c r="Q715" s="194"/>
      <c r="R715" s="194"/>
      <c r="S715" s="194"/>
      <c r="T715" s="195"/>
      <c r="U715" s="150" t="s">
        <v>22</v>
      </c>
      <c r="V715" s="131"/>
      <c r="W715" s="178">
        <f>_xlfn.CEILING.MATH(W716,0.5)</f>
        <v>19</v>
      </c>
      <c r="X715" s="64"/>
      <c r="Y715" s="231"/>
    </row>
    <row r="716" spans="1:25">
      <c r="A716" s="115"/>
      <c r="B716" s="110" t="str">
        <f t="shared" si="480"/>
        <v/>
      </c>
      <c r="C716" s="111">
        <f t="shared" si="481"/>
        <v>4</v>
      </c>
      <c r="D716" s="112">
        <f t="shared" si="482"/>
        <v>1</v>
      </c>
      <c r="E716" s="112">
        <f t="shared" si="483"/>
        <v>16</v>
      </c>
      <c r="F716" s="112">
        <f t="shared" si="484"/>
        <v>2</v>
      </c>
      <c r="G716" s="111">
        <f t="shared" si="485"/>
        <v>1</v>
      </c>
      <c r="H716" s="111" t="str">
        <f t="shared" si="486"/>
        <v/>
      </c>
      <c r="I716" s="50"/>
      <c r="J716" s="111">
        <f t="shared" si="487"/>
        <v>0</v>
      </c>
      <c r="K716" s="113"/>
      <c r="L716" s="169" t="str">
        <f t="shared" si="507"/>
        <v/>
      </c>
      <c r="M716" s="316"/>
      <c r="N716" s="128"/>
      <c r="O716" s="139"/>
      <c r="P716" s="140"/>
      <c r="Q716" s="196"/>
      <c r="R716" s="196"/>
      <c r="S716" s="196"/>
      <c r="T716" s="197"/>
      <c r="U716" s="151" t="s">
        <v>116</v>
      </c>
      <c r="V716" s="152"/>
      <c r="W716" s="153">
        <f>SUM(V717:V722)</f>
        <v>18.870999999999999</v>
      </c>
      <c r="X716" s="147"/>
      <c r="Y716" s="231"/>
    </row>
    <row r="717" spans="1:25">
      <c r="A717" s="115"/>
      <c r="B717" s="110" t="str">
        <f t="shared" si="480"/>
        <v/>
      </c>
      <c r="C717" s="111">
        <f t="shared" si="481"/>
        <v>4</v>
      </c>
      <c r="D717" s="112">
        <f t="shared" si="482"/>
        <v>1</v>
      </c>
      <c r="E717" s="112">
        <f t="shared" si="483"/>
        <v>16</v>
      </c>
      <c r="F717" s="112">
        <f t="shared" si="484"/>
        <v>2</v>
      </c>
      <c r="G717" s="111">
        <f t="shared" si="485"/>
        <v>1</v>
      </c>
      <c r="H717" s="111" t="str">
        <f t="shared" si="486"/>
        <v/>
      </c>
      <c r="I717" s="50"/>
      <c r="J717" s="111">
        <f t="shared" si="487"/>
        <v>0</v>
      </c>
      <c r="K717" s="113"/>
      <c r="L717" s="169" t="str">
        <f t="shared" si="507"/>
        <v/>
      </c>
      <c r="M717" s="306" t="s">
        <v>373</v>
      </c>
      <c r="N717" s="128"/>
      <c r="O717" s="129"/>
      <c r="P717" s="130"/>
      <c r="Q717" s="194"/>
      <c r="R717" s="194"/>
      <c r="S717" s="194"/>
      <c r="T717" s="195"/>
      <c r="U717" s="132"/>
      <c r="V717" s="131">
        <f>SUM(U717:U722)</f>
        <v>18.870999999999999</v>
      </c>
      <c r="W717" s="133"/>
      <c r="X717" s="64"/>
      <c r="Y717" s="231"/>
    </row>
    <row r="718" spans="1:25" s="1" customFormat="1">
      <c r="A718" s="168"/>
      <c r="B718" s="110" t="str">
        <f t="shared" si="480"/>
        <v/>
      </c>
      <c r="C718" s="111">
        <f t="shared" si="481"/>
        <v>4</v>
      </c>
      <c r="D718" s="112">
        <f t="shared" si="482"/>
        <v>1</v>
      </c>
      <c r="E718" s="112">
        <f t="shared" si="483"/>
        <v>16</v>
      </c>
      <c r="F718" s="112">
        <f t="shared" si="484"/>
        <v>2</v>
      </c>
      <c r="G718" s="111">
        <f t="shared" si="485"/>
        <v>1</v>
      </c>
      <c r="H718" s="111" t="str">
        <f t="shared" si="486"/>
        <v/>
      </c>
      <c r="I718" s="50"/>
      <c r="J718" s="111">
        <f t="shared" si="487"/>
        <v>0</v>
      </c>
      <c r="K718" s="113"/>
      <c r="L718" s="169" t="str">
        <f>IF(A718=0,"",IF(AND(D718="",E718="",F718="",G718="",H718=""),"",CONCATENATE(TEXT(D718,0),IF(E718="","",CONCATENATE(".",TEXT(E718,0))),IF(F718="","",CONCATENATE(".",TEXT(F718,0))),IF(G718="","",CONCATENATE(".",TEXT(G718,0))),IF(H718="","",CONCATENATE(".",TEXT(H718,0))),IF(I718="","",CONCATENATE(".",TEXT(I718,0))))))</f>
        <v/>
      </c>
      <c r="M718" s="307" t="s">
        <v>378</v>
      </c>
      <c r="N718" s="164"/>
      <c r="O718" s="170">
        <v>1</v>
      </c>
      <c r="P718" s="171"/>
      <c r="Q718" s="198">
        <v>4.3</v>
      </c>
      <c r="R718" s="198"/>
      <c r="S718" s="198">
        <v>2.75</v>
      </c>
      <c r="T718" s="199"/>
      <c r="U718" s="173">
        <f>PRODUCT(O718:T718)</f>
        <v>11.824999999999999</v>
      </c>
      <c r="W718" s="174"/>
      <c r="X718" s="3"/>
      <c r="Y718" s="231"/>
    </row>
    <row r="719" spans="1:25" s="1" customFormat="1">
      <c r="A719" s="168"/>
      <c r="B719" s="110" t="str">
        <f t="shared" si="480"/>
        <v/>
      </c>
      <c r="C719" s="111">
        <f t="shared" si="481"/>
        <v>4</v>
      </c>
      <c r="D719" s="112">
        <f t="shared" si="482"/>
        <v>1</v>
      </c>
      <c r="E719" s="112">
        <f t="shared" si="483"/>
        <v>16</v>
      </c>
      <c r="F719" s="112">
        <f t="shared" si="484"/>
        <v>2</v>
      </c>
      <c r="G719" s="111">
        <f t="shared" si="485"/>
        <v>1</v>
      </c>
      <c r="H719" s="111" t="str">
        <f t="shared" si="486"/>
        <v/>
      </c>
      <c r="I719" s="50"/>
      <c r="J719" s="111">
        <f t="shared" si="487"/>
        <v>0</v>
      </c>
      <c r="K719" s="113"/>
      <c r="L719" s="169" t="str">
        <f t="shared" ref="L719" si="508">IF(A719=0,"",IF(AND(D719="",E719="",F719="",G719="",H719=""),"",CONCATENATE(TEXT(D719,0),IF(E719="","",CONCATENATE(".",TEXT(E719,0))),IF(F719="","",CONCATENATE(".",TEXT(F719,0))),IF(G719="","",CONCATENATE(".",TEXT(G719,0))),IF(H719="","",CONCATENATE(".",TEXT(H719,0))),IF(I719="","",CONCATENATE(".",TEXT(I719,0))))))</f>
        <v/>
      </c>
      <c r="M719" s="309" t="s">
        <v>375</v>
      </c>
      <c r="N719" s="164"/>
      <c r="O719" s="170">
        <v>-1</v>
      </c>
      <c r="P719" s="171"/>
      <c r="Q719" s="198">
        <v>0.7</v>
      </c>
      <c r="R719" s="198"/>
      <c r="S719" s="198">
        <v>2</v>
      </c>
      <c r="T719" s="199"/>
      <c r="U719" s="173">
        <f t="shared" ref="U719" si="509">PRODUCT(O719:T719)</f>
        <v>-1.4</v>
      </c>
      <c r="W719" s="174"/>
      <c r="X719" s="3"/>
      <c r="Y719" s="231"/>
    </row>
    <row r="720" spans="1:25" s="1" customFormat="1">
      <c r="A720" s="168"/>
      <c r="B720" s="110" t="str">
        <f t="shared" si="480"/>
        <v/>
      </c>
      <c r="C720" s="111">
        <f t="shared" si="481"/>
        <v>4</v>
      </c>
      <c r="D720" s="112">
        <f t="shared" si="482"/>
        <v>1</v>
      </c>
      <c r="E720" s="112">
        <f t="shared" si="483"/>
        <v>16</v>
      </c>
      <c r="F720" s="112">
        <f t="shared" si="484"/>
        <v>2</v>
      </c>
      <c r="G720" s="111">
        <f t="shared" si="485"/>
        <v>1</v>
      </c>
      <c r="H720" s="111" t="str">
        <f t="shared" si="486"/>
        <v/>
      </c>
      <c r="I720" s="50"/>
      <c r="J720" s="111">
        <f t="shared" si="487"/>
        <v>0</v>
      </c>
      <c r="K720" s="113"/>
      <c r="L720" s="169" t="str">
        <f>IF(A720=0,"",IF(AND(D720="",E720="",F720="",G720="",H720=""),"",CONCATENATE(TEXT(D720,0),IF(E720="","",CONCATENATE(".",TEXT(E720,0))),IF(F720="","",CONCATENATE(".",TEXT(F720,0))),IF(G720="","",CONCATENATE(".",TEXT(G720,0))),IF(H720="","",CONCATENATE(".",TEXT(H720,0))),IF(I720="","",CONCATENATE(".",TEXT(I720,0))))))</f>
        <v/>
      </c>
      <c r="M720" s="307" t="s">
        <v>378</v>
      </c>
      <c r="N720" s="164"/>
      <c r="O720" s="170">
        <v>1</v>
      </c>
      <c r="P720" s="171"/>
      <c r="Q720" s="198">
        <v>1.8</v>
      </c>
      <c r="R720" s="198"/>
      <c r="S720" s="198">
        <v>2.9</v>
      </c>
      <c r="T720" s="199"/>
      <c r="U720" s="173">
        <f>PRODUCT(O720:T720)</f>
        <v>5.22</v>
      </c>
      <c r="W720" s="174"/>
      <c r="X720" s="3"/>
      <c r="Y720" s="231"/>
    </row>
    <row r="721" spans="1:32" s="1" customFormat="1">
      <c r="A721" s="168"/>
      <c r="B721" s="110" t="str">
        <f t="shared" si="480"/>
        <v/>
      </c>
      <c r="C721" s="111">
        <f t="shared" si="481"/>
        <v>4</v>
      </c>
      <c r="D721" s="112">
        <f t="shared" si="482"/>
        <v>1</v>
      </c>
      <c r="E721" s="112">
        <f t="shared" si="483"/>
        <v>16</v>
      </c>
      <c r="F721" s="112">
        <f t="shared" si="484"/>
        <v>2</v>
      </c>
      <c r="G721" s="111">
        <f t="shared" si="485"/>
        <v>1</v>
      </c>
      <c r="H721" s="111" t="str">
        <f t="shared" si="486"/>
        <v/>
      </c>
      <c r="I721" s="50"/>
      <c r="J721" s="111">
        <f t="shared" si="487"/>
        <v>0</v>
      </c>
      <c r="K721" s="113"/>
      <c r="L721" s="169" t="str">
        <f t="shared" ref="L721:L722" si="510">IF(A721=0,"",IF(AND(D721="",E721="",F721="",G721="",H721=""),"",CONCATENATE(TEXT(D721,0),IF(E721="","",CONCATENATE(".",TEXT(E721,0))),IF(F721="","",CONCATENATE(".",TEXT(F721,0))),IF(G721="","",CONCATENATE(".",TEXT(G721,0))),IF(H721="","",CONCATENATE(".",TEXT(H721,0))),IF(I721="","",CONCATENATE(".",TEXT(I721,0))))))</f>
        <v/>
      </c>
      <c r="M721" s="307" t="s">
        <v>379</v>
      </c>
      <c r="N721" s="164"/>
      <c r="O721" s="170">
        <v>1</v>
      </c>
      <c r="P721" s="171"/>
      <c r="Q721" s="198"/>
      <c r="R721" s="198"/>
      <c r="S721" s="198"/>
      <c r="T721" s="199">
        <v>2.65</v>
      </c>
      <c r="U721" s="173">
        <f t="shared" ref="U721:U722" si="511">PRODUCT(O721:T721)</f>
        <v>2.65</v>
      </c>
      <c r="W721" s="174"/>
      <c r="X721" s="3"/>
      <c r="Y721" s="231"/>
    </row>
    <row r="722" spans="1:32" s="1" customFormat="1">
      <c r="A722" s="168"/>
      <c r="B722" s="110" t="str">
        <f t="shared" si="480"/>
        <v/>
      </c>
      <c r="C722" s="111">
        <f t="shared" si="481"/>
        <v>4</v>
      </c>
      <c r="D722" s="112">
        <f t="shared" si="482"/>
        <v>1</v>
      </c>
      <c r="E722" s="112">
        <f t="shared" si="483"/>
        <v>16</v>
      </c>
      <c r="F722" s="112">
        <f t="shared" si="484"/>
        <v>2</v>
      </c>
      <c r="G722" s="111">
        <f t="shared" si="485"/>
        <v>1</v>
      </c>
      <c r="H722" s="111" t="str">
        <f t="shared" si="486"/>
        <v/>
      </c>
      <c r="I722" s="50"/>
      <c r="J722" s="111">
        <f t="shared" si="487"/>
        <v>0</v>
      </c>
      <c r="K722" s="113"/>
      <c r="L722" s="169" t="str">
        <f t="shared" si="510"/>
        <v/>
      </c>
      <c r="M722" s="307" t="s">
        <v>380</v>
      </c>
      <c r="N722" s="164"/>
      <c r="O722" s="170">
        <v>1</v>
      </c>
      <c r="P722" s="171"/>
      <c r="Q722" s="198">
        <v>1.8</v>
      </c>
      <c r="R722" s="198"/>
      <c r="S722" s="198">
        <v>0.32</v>
      </c>
      <c r="T722" s="199"/>
      <c r="U722" s="173">
        <f t="shared" si="511"/>
        <v>0.57600000000000007</v>
      </c>
      <c r="W722" s="174"/>
      <c r="X722" s="3"/>
      <c r="Y722" s="231"/>
    </row>
    <row r="723" spans="1:32">
      <c r="A723" s="115"/>
      <c r="B723" s="110" t="str">
        <f t="shared" si="480"/>
        <v/>
      </c>
      <c r="C723" s="111">
        <f t="shared" si="481"/>
        <v>4</v>
      </c>
      <c r="D723" s="112">
        <f t="shared" si="482"/>
        <v>1</v>
      </c>
      <c r="E723" s="112">
        <f t="shared" si="483"/>
        <v>16</v>
      </c>
      <c r="F723" s="112">
        <f t="shared" si="484"/>
        <v>2</v>
      </c>
      <c r="G723" s="111">
        <f t="shared" si="485"/>
        <v>1</v>
      </c>
      <c r="H723" s="111" t="str">
        <f t="shared" si="486"/>
        <v/>
      </c>
      <c r="I723" s="50"/>
      <c r="J723" s="111">
        <f t="shared" si="487"/>
        <v>0</v>
      </c>
      <c r="K723" s="113"/>
      <c r="L723" s="169" t="str">
        <f t="shared" si="507"/>
        <v/>
      </c>
      <c r="M723" s="307" t="s">
        <v>28</v>
      </c>
      <c r="N723" s="128"/>
      <c r="O723" s="129"/>
      <c r="P723" s="130"/>
      <c r="Q723" s="194"/>
      <c r="R723" s="194"/>
      <c r="S723" s="194"/>
      <c r="T723" s="195"/>
      <c r="U723" s="132"/>
      <c r="V723" s="131"/>
      <c r="W723" s="133"/>
      <c r="X723" s="64"/>
      <c r="Y723" s="231"/>
    </row>
    <row r="724" spans="1:32" ht="56.25">
      <c r="A724" s="115">
        <v>4</v>
      </c>
      <c r="B724" s="110" t="str">
        <f t="shared" si="480"/>
        <v/>
      </c>
      <c r="C724" s="111">
        <f t="shared" si="481"/>
        <v>4</v>
      </c>
      <c r="D724" s="112">
        <f t="shared" si="482"/>
        <v>1</v>
      </c>
      <c r="E724" s="112">
        <f t="shared" si="483"/>
        <v>16</v>
      </c>
      <c r="F724" s="112">
        <f t="shared" si="484"/>
        <v>2</v>
      </c>
      <c r="G724" s="111">
        <f t="shared" si="485"/>
        <v>2</v>
      </c>
      <c r="H724" s="111" t="str">
        <f t="shared" si="486"/>
        <v/>
      </c>
      <c r="I724" s="50"/>
      <c r="J724" s="111" t="str">
        <f t="shared" si="487"/>
        <v/>
      </c>
      <c r="K724" s="113"/>
      <c r="L724" s="169" t="str">
        <f t="shared" ref="L724:L730" si="512">IF(A724=0,"",IF(AND(D724="",E724="",F724="",G724="",H724=""),"",CONCATENATE(TEXT(D724,0),IF(E724="","",CONCATENATE(".",TEXT(E724,0))),IF(F724="","",CONCATENATE(".",TEXT(F724,0))),IF(G724="","",CONCATENATE(".",TEXT(G724,0))),IF(H724="","",CONCATENATE(".",TEXT(H724,0))),IF(I724="","",CONCATENATE(".",TEXT(I724,0))))))</f>
        <v>1.16.2.2</v>
      </c>
      <c r="M724" s="305" t="s">
        <v>386</v>
      </c>
      <c r="N724" s="128" t="s">
        <v>4</v>
      </c>
      <c r="O724" s="129"/>
      <c r="P724" s="130"/>
      <c r="Q724" s="194"/>
      <c r="R724" s="194"/>
      <c r="S724" s="194"/>
      <c r="T724" s="195"/>
      <c r="U724" s="150" t="s">
        <v>22</v>
      </c>
      <c r="V724" s="131"/>
      <c r="W724" s="178">
        <f>_xlfn.CEILING.MATH(W725,0.5)</f>
        <v>14.5</v>
      </c>
      <c r="X724" s="64"/>
      <c r="Y724" s="231"/>
    </row>
    <row r="725" spans="1:32">
      <c r="A725" s="115"/>
      <c r="B725" s="110" t="str">
        <f t="shared" si="480"/>
        <v/>
      </c>
      <c r="C725" s="111">
        <f t="shared" si="481"/>
        <v>4</v>
      </c>
      <c r="D725" s="112">
        <f t="shared" si="482"/>
        <v>1</v>
      </c>
      <c r="E725" s="112">
        <f t="shared" si="483"/>
        <v>16</v>
      </c>
      <c r="F725" s="112">
        <f t="shared" si="484"/>
        <v>2</v>
      </c>
      <c r="G725" s="111">
        <f t="shared" si="485"/>
        <v>2</v>
      </c>
      <c r="H725" s="111" t="str">
        <f t="shared" si="486"/>
        <v/>
      </c>
      <c r="I725" s="50"/>
      <c r="J725" s="111">
        <f t="shared" si="487"/>
        <v>0</v>
      </c>
      <c r="K725" s="113"/>
      <c r="L725" s="169" t="str">
        <f t="shared" si="512"/>
        <v/>
      </c>
      <c r="M725" s="305" t="s">
        <v>28</v>
      </c>
      <c r="N725" s="128"/>
      <c r="O725" s="139"/>
      <c r="P725" s="140"/>
      <c r="Q725" s="196"/>
      <c r="R725" s="196"/>
      <c r="S725" s="196"/>
      <c r="T725" s="197"/>
      <c r="U725" s="151" t="s">
        <v>116</v>
      </c>
      <c r="V725" s="152"/>
      <c r="W725" s="153">
        <f>SUM(V726:V729)</f>
        <v>14.4</v>
      </c>
      <c r="X725" s="147"/>
      <c r="Y725" s="231"/>
    </row>
    <row r="726" spans="1:32">
      <c r="A726" s="115"/>
      <c r="B726" s="110" t="str">
        <f t="shared" si="480"/>
        <v/>
      </c>
      <c r="C726" s="111">
        <f t="shared" si="481"/>
        <v>4</v>
      </c>
      <c r="D726" s="112">
        <f t="shared" si="482"/>
        <v>1</v>
      </c>
      <c r="E726" s="112">
        <f t="shared" si="483"/>
        <v>16</v>
      </c>
      <c r="F726" s="112">
        <f t="shared" si="484"/>
        <v>2</v>
      </c>
      <c r="G726" s="111">
        <f t="shared" si="485"/>
        <v>2</v>
      </c>
      <c r="H726" s="111" t="str">
        <f t="shared" si="486"/>
        <v/>
      </c>
      <c r="I726" s="50"/>
      <c r="J726" s="111">
        <f t="shared" si="487"/>
        <v>0</v>
      </c>
      <c r="K726" s="113"/>
      <c r="L726" s="169" t="str">
        <f t="shared" si="512"/>
        <v/>
      </c>
      <c r="M726" s="306" t="s">
        <v>373</v>
      </c>
      <c r="N726" s="128"/>
      <c r="O726" s="129"/>
      <c r="P726" s="130"/>
      <c r="Q726" s="194"/>
      <c r="R726" s="194"/>
      <c r="S726" s="194"/>
      <c r="T726" s="195"/>
      <c r="U726" s="132"/>
      <c r="V726" s="131">
        <f>SUM(U727:U729)</f>
        <v>14.4</v>
      </c>
      <c r="W726" s="133"/>
      <c r="X726" s="64"/>
      <c r="Y726" s="231"/>
    </row>
    <row r="727" spans="1:32" s="1" customFormat="1">
      <c r="A727" s="168"/>
      <c r="B727" s="110" t="str">
        <f t="shared" si="480"/>
        <v/>
      </c>
      <c r="C727" s="111">
        <f t="shared" si="481"/>
        <v>4</v>
      </c>
      <c r="D727" s="112">
        <f t="shared" si="482"/>
        <v>1</v>
      </c>
      <c r="E727" s="112">
        <f t="shared" si="483"/>
        <v>16</v>
      </c>
      <c r="F727" s="112">
        <f t="shared" si="484"/>
        <v>2</v>
      </c>
      <c r="G727" s="111">
        <f t="shared" si="485"/>
        <v>2</v>
      </c>
      <c r="H727" s="111" t="str">
        <f t="shared" si="486"/>
        <v/>
      </c>
      <c r="I727" s="50"/>
      <c r="J727" s="111">
        <f t="shared" si="487"/>
        <v>0</v>
      </c>
      <c r="K727" s="113"/>
      <c r="L727" s="169" t="str">
        <f>IF(A727=0,"",IF(AND(D727="",E727="",F727="",G727="",H727=""),"",CONCATENATE(TEXT(D727,0),IF(E727="","",CONCATENATE(".",TEXT(E727,0))),IF(F727="","",CONCATENATE(".",TEXT(F727,0))),IF(G727="","",CONCATENATE(".",TEXT(G727,0))),IF(H727="","",CONCATENATE(".",TEXT(H727,0))),IF(I727="","",CONCATENATE(".",TEXT(I727,0))))))</f>
        <v/>
      </c>
      <c r="M727" s="307" t="s">
        <v>387</v>
      </c>
      <c r="N727" s="164"/>
      <c r="O727" s="170">
        <v>1</v>
      </c>
      <c r="P727" s="171"/>
      <c r="Q727" s="198">
        <v>4.05</v>
      </c>
      <c r="R727" s="198"/>
      <c r="S727" s="198">
        <v>1</v>
      </c>
      <c r="T727" s="199"/>
      <c r="U727" s="173">
        <f>PRODUCT(O727:T727)</f>
        <v>4.05</v>
      </c>
      <c r="W727" s="174"/>
      <c r="X727" s="3"/>
      <c r="Y727" s="231"/>
    </row>
    <row r="728" spans="1:32" s="1" customFormat="1">
      <c r="A728" s="168"/>
      <c r="B728" s="110" t="str">
        <f t="shared" si="480"/>
        <v/>
      </c>
      <c r="C728" s="111">
        <f t="shared" si="481"/>
        <v>4</v>
      </c>
      <c r="D728" s="112">
        <f t="shared" si="482"/>
        <v>1</v>
      </c>
      <c r="E728" s="112">
        <f t="shared" si="483"/>
        <v>16</v>
      </c>
      <c r="F728" s="112">
        <f t="shared" si="484"/>
        <v>2</v>
      </c>
      <c r="G728" s="111">
        <f t="shared" si="485"/>
        <v>2</v>
      </c>
      <c r="H728" s="111" t="str">
        <f t="shared" si="486"/>
        <v/>
      </c>
      <c r="I728" s="50"/>
      <c r="J728" s="111">
        <f t="shared" si="487"/>
        <v>0</v>
      </c>
      <c r="K728" s="113"/>
      <c r="L728" s="169" t="str">
        <f>IF(A728=0,"",IF(AND(D728="",E728="",F728="",G728="",H728=""),"",CONCATENATE(TEXT(D728,0),IF(E728="","",CONCATENATE(".",TEXT(E728,0))),IF(F728="","",CONCATENATE(".",TEXT(F728,0))),IF(G728="","",CONCATENATE(".",TEXT(G728,0))),IF(H728="","",CONCATENATE(".",TEXT(H728,0))),IF(I728="","",CONCATENATE(".",TEXT(I728,0))))))</f>
        <v/>
      </c>
      <c r="M728" s="307" t="s">
        <v>382</v>
      </c>
      <c r="N728" s="164"/>
      <c r="O728" s="170">
        <v>1</v>
      </c>
      <c r="P728" s="171"/>
      <c r="Q728" s="198">
        <v>5.25</v>
      </c>
      <c r="R728" s="198"/>
      <c r="S728" s="198">
        <v>1</v>
      </c>
      <c r="T728" s="199"/>
      <c r="U728" s="173">
        <f>PRODUCT(O728:T728)</f>
        <v>5.25</v>
      </c>
      <c r="W728" s="174"/>
      <c r="X728" s="3"/>
      <c r="Y728" s="231"/>
    </row>
    <row r="729" spans="1:32" s="1" customFormat="1">
      <c r="A729" s="168"/>
      <c r="B729" s="110" t="str">
        <f t="shared" si="480"/>
        <v/>
      </c>
      <c r="C729" s="111">
        <f t="shared" si="481"/>
        <v>4</v>
      </c>
      <c r="D729" s="112">
        <f t="shared" si="482"/>
        <v>1</v>
      </c>
      <c r="E729" s="112">
        <f t="shared" si="483"/>
        <v>16</v>
      </c>
      <c r="F729" s="112">
        <f t="shared" si="484"/>
        <v>2</v>
      </c>
      <c r="G729" s="111">
        <f t="shared" si="485"/>
        <v>2</v>
      </c>
      <c r="H729" s="111" t="str">
        <f t="shared" si="486"/>
        <v/>
      </c>
      <c r="I729" s="50"/>
      <c r="J729" s="111">
        <f t="shared" si="487"/>
        <v>0</v>
      </c>
      <c r="K729" s="113"/>
      <c r="L729" s="169" t="str">
        <f>IF(A729=0,"",IF(AND(D729="",E729="",F729="",G729="",H729=""),"",CONCATENATE(TEXT(D729,0),IF(E729="","",CONCATENATE(".",TEXT(E729,0))),IF(F729="","",CONCATENATE(".",TEXT(F729,0))),IF(G729="","",CONCATENATE(".",TEXT(G729,0))),IF(H729="","",CONCATENATE(".",TEXT(H729,0))),IF(I729="","",CONCATENATE(".",TEXT(I729,0))))))</f>
        <v/>
      </c>
      <c r="M729" s="307" t="s">
        <v>383</v>
      </c>
      <c r="N729" s="164"/>
      <c r="O729" s="170">
        <v>1</v>
      </c>
      <c r="P729" s="171"/>
      <c r="Q729" s="198">
        <v>5.0999999999999996</v>
      </c>
      <c r="R729" s="198"/>
      <c r="S729" s="198">
        <v>1</v>
      </c>
      <c r="T729" s="199"/>
      <c r="U729" s="173">
        <f>PRODUCT(O729:T729)</f>
        <v>5.0999999999999996</v>
      </c>
      <c r="W729" s="174"/>
      <c r="X729" s="3"/>
      <c r="Y729" s="231"/>
    </row>
    <row r="730" spans="1:32">
      <c r="A730" s="115"/>
      <c r="B730" s="110" t="str">
        <f t="shared" si="480"/>
        <v/>
      </c>
      <c r="C730" s="111">
        <f t="shared" si="481"/>
        <v>4</v>
      </c>
      <c r="D730" s="112">
        <f t="shared" si="482"/>
        <v>1</v>
      </c>
      <c r="E730" s="112">
        <f t="shared" si="483"/>
        <v>16</v>
      </c>
      <c r="F730" s="112">
        <f t="shared" si="484"/>
        <v>2</v>
      </c>
      <c r="G730" s="111">
        <f t="shared" si="485"/>
        <v>2</v>
      </c>
      <c r="H730" s="111" t="str">
        <f t="shared" si="486"/>
        <v/>
      </c>
      <c r="I730" s="50"/>
      <c r="J730" s="111">
        <f t="shared" si="487"/>
        <v>0</v>
      </c>
      <c r="K730" s="113"/>
      <c r="L730" s="169" t="str">
        <f t="shared" si="512"/>
        <v/>
      </c>
      <c r="M730" s="154"/>
      <c r="N730" s="128"/>
      <c r="O730" s="129"/>
      <c r="P730" s="130"/>
      <c r="Q730" s="194"/>
      <c r="R730" s="194"/>
      <c r="S730" s="194"/>
      <c r="T730" s="195"/>
      <c r="U730" s="132"/>
      <c r="V730" s="131"/>
      <c r="W730" s="133"/>
      <c r="X730" s="64"/>
      <c r="Y730" s="231"/>
    </row>
    <row r="731" spans="1:32">
      <c r="A731" s="115">
        <v>2</v>
      </c>
      <c r="B731" s="110" t="str">
        <f t="shared" ref="B731:B794" si="513">IF(OR(A731&gt;C730+1,A731&gt;5),"ERRO","")</f>
        <v/>
      </c>
      <c r="C731" s="111">
        <f t="shared" ref="C731:C794" si="514">IF(A731=0,C730,A731)</f>
        <v>2</v>
      </c>
      <c r="D731" s="112">
        <f t="shared" ref="D731:D794" si="515">IF(A731=0,D730,IF(A731=1,D730+1,D730))</f>
        <v>1</v>
      </c>
      <c r="E731" s="112">
        <f t="shared" ref="E731:E794" si="516">IF(A731=0,E730,IF(D731&gt;D730,"",IF(E730&lt;&gt;"",IF(A731=2,E730+1,E730),1)))</f>
        <v>17</v>
      </c>
      <c r="F731" s="112" t="str">
        <f t="shared" ref="F731:F794" si="517">IF(A731=0,F730,IF(D731&gt;D730,"",IF(E731&lt;&gt;E730,"",IF(F730&lt;&gt;"",IF(A731=3,F730+1,F730),1))))</f>
        <v/>
      </c>
      <c r="G731" s="111" t="str">
        <f t="shared" ref="G731:G794" si="518">IF(A731=0,G730,IF(D731&gt;D730,"",IF(E731&lt;&gt;E730,"",IF(F730&lt;&gt;F731,"",IF(G730&lt;&gt;"",IF(A731=4,G730+1,G730),1)))))</f>
        <v/>
      </c>
      <c r="H731" s="111" t="str">
        <f t="shared" ref="H731:H794" si="519">IF(A731=0,H730,IF(D731&gt;D730,"",IF(E731&lt;&gt;E730,"",IF(F730&lt;&gt;F731,"",IF(G731&lt;&gt;G730,"",IF(A731=5,IF(H730="",1,H730+1),""))))))</f>
        <v/>
      </c>
      <c r="I731" s="50"/>
      <c r="J731" s="111" t="str">
        <f t="shared" ref="J731:J794" si="520">IF(A731=0,I730,IF(D731&gt;D730,"",IF(E731&lt;&gt;E730,"",IF(F730&lt;&gt;F731,"",IF(G731&lt;&gt;G730,"",IF(H731&lt;&gt;H730,"",IF(A731=6,IF(I730="",1,I730+1),"")))))))</f>
        <v/>
      </c>
      <c r="K731" s="113"/>
      <c r="L731" s="212" t="str">
        <f t="shared" ref="L731:L744" si="521">IF(A731=0,"",IF(AND(D731="",E731="",F731="",G731="",H731=""),"",CONCATENATE(TEXT(D731,0),IF(E731="","",CONCATENATE(".",TEXT(E731,0))),IF(F731="","",CONCATENATE(".",TEXT(F731,0))),IF(G731="","",CONCATENATE(".",TEXT(G731,0))),IF(H731="","",CONCATENATE(".",TEXT(H731,0))),IF(I731="","",CONCATENATE(".",TEXT(I731,0))))))</f>
        <v>1.17</v>
      </c>
      <c r="M731" s="225" t="s">
        <v>59</v>
      </c>
      <c r="N731" s="148"/>
      <c r="O731" s="129"/>
      <c r="P731" s="130"/>
      <c r="Q731" s="194"/>
      <c r="R731" s="194"/>
      <c r="S731" s="194"/>
      <c r="T731" s="195"/>
      <c r="U731" s="132"/>
      <c r="V731" s="131"/>
      <c r="W731" s="133"/>
      <c r="X731" s="64"/>
      <c r="Y731" s="231"/>
    </row>
    <row r="732" spans="1:32" s="2" customFormat="1">
      <c r="A732" s="168"/>
      <c r="B732" s="110" t="str">
        <f t="shared" si="513"/>
        <v/>
      </c>
      <c r="C732" s="111">
        <f t="shared" si="514"/>
        <v>2</v>
      </c>
      <c r="D732" s="112">
        <f t="shared" si="515"/>
        <v>1</v>
      </c>
      <c r="E732" s="112">
        <f t="shared" si="516"/>
        <v>17</v>
      </c>
      <c r="F732" s="112" t="str">
        <f t="shared" si="517"/>
        <v/>
      </c>
      <c r="G732" s="111" t="str">
        <f t="shared" si="518"/>
        <v/>
      </c>
      <c r="H732" s="111" t="str">
        <f t="shared" si="519"/>
        <v/>
      </c>
      <c r="I732" s="50"/>
      <c r="J732" s="111">
        <f t="shared" si="520"/>
        <v>0</v>
      </c>
      <c r="K732" s="113"/>
      <c r="L732" s="169" t="str">
        <f t="shared" si="521"/>
        <v/>
      </c>
      <c r="M732" s="165"/>
      <c r="N732" s="164"/>
      <c r="O732" s="170"/>
      <c r="P732" s="171"/>
      <c r="Q732" s="202"/>
      <c r="R732" s="198"/>
      <c r="S732" s="198"/>
      <c r="T732" s="199"/>
      <c r="U732" s="173"/>
      <c r="V732" s="172"/>
      <c r="W732" s="175"/>
      <c r="Y732" s="231"/>
    </row>
    <row r="733" spans="1:32" ht="112.5">
      <c r="A733" s="115">
        <v>3</v>
      </c>
      <c r="B733" s="110" t="str">
        <f t="shared" si="513"/>
        <v/>
      </c>
      <c r="C733" s="111">
        <f t="shared" si="514"/>
        <v>3</v>
      </c>
      <c r="D733" s="112">
        <f t="shared" si="515"/>
        <v>1</v>
      </c>
      <c r="E733" s="112">
        <f t="shared" si="516"/>
        <v>17</v>
      </c>
      <c r="F733" s="112">
        <f t="shared" si="517"/>
        <v>1</v>
      </c>
      <c r="G733" s="111" t="str">
        <f t="shared" si="518"/>
        <v/>
      </c>
      <c r="H733" s="111" t="str">
        <f t="shared" si="519"/>
        <v/>
      </c>
      <c r="I733" s="50"/>
      <c r="J733" s="111" t="str">
        <f t="shared" si="520"/>
        <v/>
      </c>
      <c r="K733" s="113"/>
      <c r="L733" s="169" t="str">
        <f t="shared" si="521"/>
        <v>1.17.1</v>
      </c>
      <c r="M733" s="305" t="s">
        <v>388</v>
      </c>
      <c r="N733" s="128" t="s">
        <v>4</v>
      </c>
      <c r="O733" s="129"/>
      <c r="P733" s="130"/>
      <c r="Q733" s="194"/>
      <c r="R733" s="194"/>
      <c r="S733" s="194"/>
      <c r="T733" s="195"/>
      <c r="U733" s="150" t="s">
        <v>22</v>
      </c>
      <c r="V733" s="131"/>
      <c r="W733" s="146">
        <f>ROUNDUP(W734,1)</f>
        <v>4.8</v>
      </c>
      <c r="X733" s="64"/>
      <c r="Y733" s="231"/>
    </row>
    <row r="734" spans="1:32">
      <c r="A734" s="115"/>
      <c r="B734" s="110" t="str">
        <f t="shared" si="513"/>
        <v/>
      </c>
      <c r="C734" s="111">
        <f t="shared" si="514"/>
        <v>3</v>
      </c>
      <c r="D734" s="112">
        <f t="shared" si="515"/>
        <v>1</v>
      </c>
      <c r="E734" s="112">
        <f t="shared" si="516"/>
        <v>17</v>
      </c>
      <c r="F734" s="112">
        <f t="shared" si="517"/>
        <v>1</v>
      </c>
      <c r="G734" s="111" t="str">
        <f t="shared" si="518"/>
        <v/>
      </c>
      <c r="H734" s="111" t="str">
        <f t="shared" si="519"/>
        <v/>
      </c>
      <c r="I734" s="50"/>
      <c r="J734" s="111">
        <f t="shared" si="520"/>
        <v>0</v>
      </c>
      <c r="K734" s="113"/>
      <c r="L734" s="169" t="str">
        <f t="shared" si="521"/>
        <v/>
      </c>
      <c r="M734" s="305" t="s">
        <v>28</v>
      </c>
      <c r="N734" s="128"/>
      <c r="O734" s="139"/>
      <c r="P734" s="140"/>
      <c r="Q734" s="196"/>
      <c r="R734" s="196"/>
      <c r="S734" s="196"/>
      <c r="T734" s="197"/>
      <c r="U734" s="151" t="s">
        <v>116</v>
      </c>
      <c r="V734" s="152"/>
      <c r="W734" s="153">
        <f>SUM(V735:V736)</f>
        <v>4.8</v>
      </c>
      <c r="X734" s="147"/>
      <c r="Y734" s="231"/>
    </row>
    <row r="735" spans="1:32">
      <c r="A735" s="115"/>
      <c r="B735" s="110" t="str">
        <f t="shared" si="513"/>
        <v/>
      </c>
      <c r="C735" s="111">
        <f t="shared" si="514"/>
        <v>3</v>
      </c>
      <c r="D735" s="112">
        <f t="shared" si="515"/>
        <v>1</v>
      </c>
      <c r="E735" s="112">
        <f t="shared" si="516"/>
        <v>17</v>
      </c>
      <c r="F735" s="112">
        <f t="shared" si="517"/>
        <v>1</v>
      </c>
      <c r="G735" s="111" t="str">
        <f t="shared" si="518"/>
        <v/>
      </c>
      <c r="H735" s="111" t="str">
        <f t="shared" si="519"/>
        <v/>
      </c>
      <c r="I735" s="50"/>
      <c r="J735" s="111">
        <f t="shared" si="520"/>
        <v>0</v>
      </c>
      <c r="K735" s="113"/>
      <c r="L735" s="169" t="str">
        <f t="shared" si="521"/>
        <v/>
      </c>
      <c r="M735" s="306" t="s">
        <v>373</v>
      </c>
      <c r="N735" s="128"/>
      <c r="O735" s="129"/>
      <c r="P735" s="130"/>
      <c r="Q735" s="194"/>
      <c r="R735" s="194"/>
      <c r="S735" s="194"/>
      <c r="T735" s="195"/>
      <c r="U735" s="132"/>
      <c r="V735" s="131">
        <f>SUM(U736:U736)</f>
        <v>4.8</v>
      </c>
      <c r="W735" s="158"/>
      <c r="X735" s="64"/>
      <c r="Y735" s="231"/>
      <c r="Z735" s="155"/>
      <c r="AA735" s="155"/>
      <c r="AB735" s="155"/>
      <c r="AC735" s="155"/>
      <c r="AD735" s="155"/>
      <c r="AE735" s="155"/>
      <c r="AF735" s="155"/>
    </row>
    <row r="736" spans="1:32">
      <c r="A736" s="115"/>
      <c r="B736" s="110" t="str">
        <f t="shared" si="513"/>
        <v/>
      </c>
      <c r="C736" s="111">
        <f t="shared" si="514"/>
        <v>3</v>
      </c>
      <c r="D736" s="112">
        <f t="shared" si="515"/>
        <v>1</v>
      </c>
      <c r="E736" s="112">
        <f t="shared" si="516"/>
        <v>17</v>
      </c>
      <c r="F736" s="112">
        <f t="shared" si="517"/>
        <v>1</v>
      </c>
      <c r="G736" s="111" t="str">
        <f t="shared" si="518"/>
        <v/>
      </c>
      <c r="H736" s="111" t="str">
        <f t="shared" si="519"/>
        <v/>
      </c>
      <c r="I736" s="50"/>
      <c r="J736" s="111">
        <f t="shared" si="520"/>
        <v>0</v>
      </c>
      <c r="K736" s="113"/>
      <c r="L736" s="169" t="str">
        <f t="shared" si="521"/>
        <v/>
      </c>
      <c r="M736" s="307" t="s">
        <v>389</v>
      </c>
      <c r="N736" s="128"/>
      <c r="O736" s="129">
        <v>1</v>
      </c>
      <c r="P736" s="130"/>
      <c r="Q736" s="194"/>
      <c r="R736" s="194"/>
      <c r="S736" s="194"/>
      <c r="T736" s="195">
        <v>4.8</v>
      </c>
      <c r="U736" s="132">
        <f t="shared" ref="U736" si="522">PRODUCT(O736:T736)</f>
        <v>4.8</v>
      </c>
      <c r="V736" s="131"/>
      <c r="W736" s="158"/>
      <c r="X736" s="64"/>
      <c r="Y736" s="231"/>
      <c r="Z736" s="155"/>
      <c r="AA736" s="155"/>
      <c r="AB736" s="155"/>
      <c r="AC736" s="155"/>
      <c r="AD736" s="155"/>
      <c r="AE736" s="155"/>
      <c r="AF736" s="155"/>
    </row>
    <row r="737" spans="1:32">
      <c r="A737" s="115"/>
      <c r="B737" s="110" t="str">
        <f t="shared" si="513"/>
        <v/>
      </c>
      <c r="C737" s="111">
        <f t="shared" si="514"/>
        <v>3</v>
      </c>
      <c r="D737" s="112">
        <f t="shared" si="515"/>
        <v>1</v>
      </c>
      <c r="E737" s="112">
        <f t="shared" si="516"/>
        <v>17</v>
      </c>
      <c r="F737" s="112">
        <f t="shared" si="517"/>
        <v>1</v>
      </c>
      <c r="G737" s="111" t="str">
        <f t="shared" si="518"/>
        <v/>
      </c>
      <c r="H737" s="111" t="str">
        <f t="shared" si="519"/>
        <v/>
      </c>
      <c r="I737" s="50"/>
      <c r="J737" s="111">
        <f t="shared" si="520"/>
        <v>0</v>
      </c>
      <c r="K737" s="113"/>
      <c r="L737" s="169" t="str">
        <f t="shared" si="521"/>
        <v/>
      </c>
      <c r="M737" s="307" t="s">
        <v>28</v>
      </c>
      <c r="N737" s="128"/>
      <c r="O737" s="129"/>
      <c r="P737" s="130"/>
      <c r="Q737" s="194"/>
      <c r="R737" s="194"/>
      <c r="S737" s="194"/>
      <c r="T737" s="195"/>
      <c r="U737" s="132"/>
      <c r="V737" s="131"/>
      <c r="W737" s="133"/>
      <c r="X737" s="64"/>
      <c r="Y737" s="231"/>
    </row>
    <row r="738" spans="1:32" ht="101.25">
      <c r="A738" s="115">
        <v>3</v>
      </c>
      <c r="B738" s="110" t="str">
        <f t="shared" si="513"/>
        <v/>
      </c>
      <c r="C738" s="111">
        <f t="shared" si="514"/>
        <v>3</v>
      </c>
      <c r="D738" s="112">
        <f t="shared" si="515"/>
        <v>1</v>
      </c>
      <c r="E738" s="112">
        <f t="shared" si="516"/>
        <v>17</v>
      </c>
      <c r="F738" s="112">
        <f t="shared" si="517"/>
        <v>2</v>
      </c>
      <c r="G738" s="111" t="str">
        <f t="shared" si="518"/>
        <v/>
      </c>
      <c r="H738" s="111" t="str">
        <f t="shared" si="519"/>
        <v/>
      </c>
      <c r="I738" s="50"/>
      <c r="J738" s="111" t="str">
        <f t="shared" si="520"/>
        <v/>
      </c>
      <c r="K738" s="113"/>
      <c r="L738" s="169" t="str">
        <f t="shared" si="521"/>
        <v>1.17.2</v>
      </c>
      <c r="M738" s="305" t="s">
        <v>390</v>
      </c>
      <c r="N738" s="128" t="s">
        <v>4</v>
      </c>
      <c r="O738" s="129"/>
      <c r="P738" s="130"/>
      <c r="Q738" s="194"/>
      <c r="R738" s="194"/>
      <c r="S738" s="194"/>
      <c r="T738" s="195"/>
      <c r="U738" s="150" t="s">
        <v>22</v>
      </c>
      <c r="V738" s="131"/>
      <c r="W738" s="146">
        <f>ROUNDUP(W739,1)</f>
        <v>7.1</v>
      </c>
      <c r="X738" s="64"/>
      <c r="Y738" s="231"/>
    </row>
    <row r="739" spans="1:32">
      <c r="A739" s="115"/>
      <c r="B739" s="110" t="str">
        <f t="shared" si="513"/>
        <v/>
      </c>
      <c r="C739" s="111">
        <f t="shared" si="514"/>
        <v>3</v>
      </c>
      <c r="D739" s="112">
        <f t="shared" si="515"/>
        <v>1</v>
      </c>
      <c r="E739" s="112">
        <f t="shared" si="516"/>
        <v>17</v>
      </c>
      <c r="F739" s="112">
        <f t="shared" si="517"/>
        <v>2</v>
      </c>
      <c r="G739" s="111" t="str">
        <f t="shared" si="518"/>
        <v/>
      </c>
      <c r="H739" s="111" t="str">
        <f t="shared" si="519"/>
        <v/>
      </c>
      <c r="I739" s="50"/>
      <c r="J739" s="111">
        <f t="shared" si="520"/>
        <v>0</v>
      </c>
      <c r="K739" s="113"/>
      <c r="L739" s="169" t="str">
        <f t="shared" si="521"/>
        <v/>
      </c>
      <c r="M739" s="305" t="s">
        <v>28</v>
      </c>
      <c r="N739" s="128"/>
      <c r="O739" s="139"/>
      <c r="P739" s="140"/>
      <c r="Q739" s="196"/>
      <c r="R739" s="196"/>
      <c r="S739" s="196"/>
      <c r="T739" s="197"/>
      <c r="U739" s="151" t="s">
        <v>116</v>
      </c>
      <c r="V739" s="152"/>
      <c r="W739" s="153">
        <f>SUM(V740:V743)</f>
        <v>7.05</v>
      </c>
      <c r="X739" s="147"/>
      <c r="Y739" s="231"/>
    </row>
    <row r="740" spans="1:32">
      <c r="A740" s="115"/>
      <c r="B740" s="110" t="str">
        <f t="shared" si="513"/>
        <v/>
      </c>
      <c r="C740" s="111">
        <f t="shared" si="514"/>
        <v>3</v>
      </c>
      <c r="D740" s="112">
        <f t="shared" si="515"/>
        <v>1</v>
      </c>
      <c r="E740" s="112">
        <f t="shared" si="516"/>
        <v>17</v>
      </c>
      <c r="F740" s="112">
        <f t="shared" si="517"/>
        <v>2</v>
      </c>
      <c r="G740" s="111" t="str">
        <f t="shared" si="518"/>
        <v/>
      </c>
      <c r="H740" s="111" t="str">
        <f t="shared" si="519"/>
        <v/>
      </c>
      <c r="I740" s="50"/>
      <c r="J740" s="111">
        <f t="shared" si="520"/>
        <v>0</v>
      </c>
      <c r="K740" s="113"/>
      <c r="L740" s="169" t="str">
        <f t="shared" ref="L740:L741" si="523">IF(A740=0,"",IF(AND(D740="",E740="",F740="",G740="",H740=""),"",CONCATENATE(TEXT(D740,0),IF(E740="","",CONCATENATE(".",TEXT(E740,0))),IF(F740="","",CONCATENATE(".",TEXT(F740,0))),IF(G740="","",CONCATENATE(".",TEXT(G740,0))),IF(H740="","",CONCATENATE(".",TEXT(H740,0))),IF(I740="","",CONCATENATE(".",TEXT(I740,0))))))</f>
        <v/>
      </c>
      <c r="M740" s="306" t="s">
        <v>391</v>
      </c>
      <c r="N740" s="128"/>
      <c r="O740" s="129"/>
      <c r="P740" s="130"/>
      <c r="Q740" s="194"/>
      <c r="R740" s="194"/>
      <c r="S740" s="194"/>
      <c r="T740" s="195"/>
      <c r="U740" s="132"/>
      <c r="V740" s="131">
        <f>SUM(U741:U741)</f>
        <v>1.55</v>
      </c>
      <c r="W740" s="158"/>
      <c r="X740" s="64"/>
      <c r="Y740" s="231"/>
      <c r="Z740" s="155"/>
      <c r="AA740" s="155"/>
      <c r="AB740" s="155"/>
      <c r="AC740" s="155"/>
      <c r="AD740" s="155"/>
      <c r="AE740" s="155"/>
      <c r="AF740" s="155"/>
    </row>
    <row r="741" spans="1:32">
      <c r="A741" s="115"/>
      <c r="B741" s="110" t="str">
        <f t="shared" si="513"/>
        <v/>
      </c>
      <c r="C741" s="111">
        <f t="shared" si="514"/>
        <v>3</v>
      </c>
      <c r="D741" s="112">
        <f t="shared" si="515"/>
        <v>1</v>
      </c>
      <c r="E741" s="112">
        <f t="shared" si="516"/>
        <v>17</v>
      </c>
      <c r="F741" s="112">
        <f t="shared" si="517"/>
        <v>2</v>
      </c>
      <c r="G741" s="111" t="str">
        <f t="shared" si="518"/>
        <v/>
      </c>
      <c r="H741" s="111" t="str">
        <f t="shared" si="519"/>
        <v/>
      </c>
      <c r="I741" s="50"/>
      <c r="J741" s="111">
        <f t="shared" si="520"/>
        <v>0</v>
      </c>
      <c r="K741" s="113"/>
      <c r="L741" s="169" t="str">
        <f t="shared" si="523"/>
        <v/>
      </c>
      <c r="M741" s="307" t="s">
        <v>392</v>
      </c>
      <c r="N741" s="128"/>
      <c r="O741" s="129">
        <v>1</v>
      </c>
      <c r="P741" s="130"/>
      <c r="Q741" s="194"/>
      <c r="R741" s="194"/>
      <c r="S741" s="194"/>
      <c r="T741" s="195">
        <v>1.55</v>
      </c>
      <c r="U741" s="132">
        <f t="shared" ref="U741" si="524">PRODUCT(O741:T741)</f>
        <v>1.55</v>
      </c>
      <c r="V741" s="131"/>
      <c r="W741" s="158"/>
      <c r="X741" s="64"/>
      <c r="Y741" s="231"/>
      <c r="Z741" s="185"/>
      <c r="AA741" s="155"/>
      <c r="AB741" s="155"/>
      <c r="AC741" s="155"/>
      <c r="AD741" s="155"/>
      <c r="AE741" s="155"/>
      <c r="AF741" s="155"/>
    </row>
    <row r="742" spans="1:32">
      <c r="A742" s="115"/>
      <c r="B742" s="110" t="str">
        <f t="shared" si="513"/>
        <v/>
      </c>
      <c r="C742" s="111">
        <f t="shared" si="514"/>
        <v>3</v>
      </c>
      <c r="D742" s="112">
        <f t="shared" si="515"/>
        <v>1</v>
      </c>
      <c r="E742" s="112">
        <f t="shared" si="516"/>
        <v>17</v>
      </c>
      <c r="F742" s="112">
        <f t="shared" si="517"/>
        <v>2</v>
      </c>
      <c r="G742" s="111" t="str">
        <f t="shared" si="518"/>
        <v/>
      </c>
      <c r="H742" s="111" t="str">
        <f t="shared" si="519"/>
        <v/>
      </c>
      <c r="I742" s="50"/>
      <c r="J742" s="111">
        <f t="shared" si="520"/>
        <v>0</v>
      </c>
      <c r="K742" s="113"/>
      <c r="L742" s="169" t="str">
        <f t="shared" si="521"/>
        <v/>
      </c>
      <c r="M742" s="306" t="s">
        <v>373</v>
      </c>
      <c r="N742" s="128"/>
      <c r="O742" s="129"/>
      <c r="P742" s="130"/>
      <c r="Q742" s="194"/>
      <c r="R742" s="194"/>
      <c r="S742" s="194"/>
      <c r="T742" s="195"/>
      <c r="U742" s="132"/>
      <c r="V742" s="131">
        <f>SUM(U743:U743)</f>
        <v>5.5</v>
      </c>
      <c r="W742" s="158"/>
      <c r="X742" s="64"/>
      <c r="Y742" s="231"/>
      <c r="Z742" s="155"/>
      <c r="AA742" s="155"/>
      <c r="AB742" s="155"/>
      <c r="AC742" s="155"/>
      <c r="AD742" s="155"/>
      <c r="AE742" s="155"/>
      <c r="AF742" s="155"/>
    </row>
    <row r="743" spans="1:32">
      <c r="A743" s="115"/>
      <c r="B743" s="110" t="str">
        <f t="shared" si="513"/>
        <v/>
      </c>
      <c r="C743" s="111">
        <f t="shared" si="514"/>
        <v>3</v>
      </c>
      <c r="D743" s="112">
        <f t="shared" si="515"/>
        <v>1</v>
      </c>
      <c r="E743" s="112">
        <f t="shared" si="516"/>
        <v>17</v>
      </c>
      <c r="F743" s="112">
        <f t="shared" si="517"/>
        <v>2</v>
      </c>
      <c r="G743" s="111" t="str">
        <f t="shared" si="518"/>
        <v/>
      </c>
      <c r="H743" s="111" t="str">
        <f t="shared" si="519"/>
        <v/>
      </c>
      <c r="I743" s="50"/>
      <c r="J743" s="111">
        <f t="shared" si="520"/>
        <v>0</v>
      </c>
      <c r="K743" s="113"/>
      <c r="L743" s="169" t="str">
        <f t="shared" si="521"/>
        <v/>
      </c>
      <c r="M743" s="307" t="s">
        <v>393</v>
      </c>
      <c r="N743" s="128"/>
      <c r="O743" s="129">
        <v>1</v>
      </c>
      <c r="P743" s="130"/>
      <c r="Q743" s="194"/>
      <c r="R743" s="194"/>
      <c r="S743" s="194"/>
      <c r="T743" s="195">
        <v>5.5</v>
      </c>
      <c r="U743" s="132">
        <f t="shared" ref="U743" si="525">PRODUCT(O743:T743)</f>
        <v>5.5</v>
      </c>
      <c r="V743" s="131"/>
      <c r="W743" s="158"/>
      <c r="X743" s="64"/>
      <c r="Y743" s="231"/>
      <c r="Z743" s="185"/>
      <c r="AA743" s="155"/>
      <c r="AB743" s="155"/>
      <c r="AC743" s="155"/>
      <c r="AD743" s="155"/>
      <c r="AE743" s="155"/>
      <c r="AF743" s="155"/>
    </row>
    <row r="744" spans="1:32">
      <c r="A744" s="115"/>
      <c r="B744" s="110" t="str">
        <f t="shared" si="513"/>
        <v/>
      </c>
      <c r="C744" s="111">
        <f t="shared" si="514"/>
        <v>3</v>
      </c>
      <c r="D744" s="112">
        <f t="shared" si="515"/>
        <v>1</v>
      </c>
      <c r="E744" s="112">
        <f t="shared" si="516"/>
        <v>17</v>
      </c>
      <c r="F744" s="112">
        <f t="shared" si="517"/>
        <v>2</v>
      </c>
      <c r="G744" s="111" t="str">
        <f t="shared" si="518"/>
        <v/>
      </c>
      <c r="H744" s="111" t="str">
        <f t="shared" si="519"/>
        <v/>
      </c>
      <c r="I744" s="50"/>
      <c r="J744" s="111">
        <f t="shared" si="520"/>
        <v>0</v>
      </c>
      <c r="K744" s="113"/>
      <c r="L744" s="169" t="str">
        <f t="shared" si="521"/>
        <v/>
      </c>
      <c r="M744" s="307" t="s">
        <v>28</v>
      </c>
      <c r="N744" s="128"/>
      <c r="O744" s="129"/>
      <c r="P744" s="130"/>
      <c r="Q744" s="194"/>
      <c r="R744" s="194"/>
      <c r="S744" s="194"/>
      <c r="T744" s="195"/>
      <c r="U744" s="132"/>
      <c r="V744" s="131"/>
      <c r="W744" s="133"/>
      <c r="X744" s="64"/>
      <c r="Y744" s="231"/>
      <c r="Z744" s="1"/>
    </row>
    <row r="745" spans="1:32" ht="90" customHeight="1">
      <c r="A745" s="115">
        <v>3</v>
      </c>
      <c r="B745" s="110" t="str">
        <f t="shared" si="513"/>
        <v/>
      </c>
      <c r="C745" s="111">
        <f t="shared" si="514"/>
        <v>3</v>
      </c>
      <c r="D745" s="112">
        <f t="shared" si="515"/>
        <v>1</v>
      </c>
      <c r="E745" s="112">
        <f t="shared" si="516"/>
        <v>17</v>
      </c>
      <c r="F745" s="112">
        <f t="shared" si="517"/>
        <v>3</v>
      </c>
      <c r="G745" s="111" t="str">
        <f t="shared" si="518"/>
        <v/>
      </c>
      <c r="H745" s="111" t="str">
        <f t="shared" si="519"/>
        <v/>
      </c>
      <c r="I745" s="50"/>
      <c r="J745" s="111" t="str">
        <f t="shared" si="520"/>
        <v/>
      </c>
      <c r="K745" s="113"/>
      <c r="L745" s="169" t="str">
        <f t="shared" ref="L745:L836" si="526">IF(A745=0,"",IF(AND(D745="",E745="",F745="",G745="",H745=""),"",CONCATENATE(TEXT(D745,0),IF(E745="","",CONCATENATE(".",TEXT(E745,0))),IF(F745="","",CONCATENATE(".",TEXT(F745,0))),IF(G745="","",CONCATENATE(".",TEXT(G745,0))),IF(H745="","",CONCATENATE(".",TEXT(H745,0))),IF(I745="","",CONCATENATE(".",TEXT(I745,0))))))</f>
        <v>1.17.3</v>
      </c>
      <c r="M745" s="305" t="s">
        <v>394</v>
      </c>
      <c r="N745" s="164"/>
      <c r="O745" s="129"/>
      <c r="P745" s="130"/>
      <c r="Q745" s="194"/>
      <c r="R745" s="194"/>
      <c r="S745" s="194"/>
      <c r="T745" s="195"/>
      <c r="U745" s="150"/>
      <c r="V745" s="131"/>
      <c r="W745" s="178"/>
      <c r="X745" s="64"/>
      <c r="Y745" s="231"/>
      <c r="Z745" s="1"/>
    </row>
    <row r="746" spans="1:32">
      <c r="A746" s="115"/>
      <c r="B746" s="110" t="str">
        <f t="shared" si="513"/>
        <v/>
      </c>
      <c r="C746" s="111">
        <f t="shared" si="514"/>
        <v>3</v>
      </c>
      <c r="D746" s="112">
        <f t="shared" si="515"/>
        <v>1</v>
      </c>
      <c r="E746" s="112">
        <f t="shared" si="516"/>
        <v>17</v>
      </c>
      <c r="F746" s="112">
        <f t="shared" si="517"/>
        <v>3</v>
      </c>
      <c r="G746" s="111" t="str">
        <f t="shared" si="518"/>
        <v/>
      </c>
      <c r="H746" s="111" t="str">
        <f t="shared" si="519"/>
        <v/>
      </c>
      <c r="I746" s="50"/>
      <c r="J746" s="111">
        <f t="shared" si="520"/>
        <v>0</v>
      </c>
      <c r="K746" s="113"/>
      <c r="L746" s="169" t="str">
        <f t="shared" si="526"/>
        <v/>
      </c>
      <c r="M746" s="307" t="s">
        <v>28</v>
      </c>
      <c r="N746" s="128"/>
      <c r="O746" s="129"/>
      <c r="P746" s="130"/>
      <c r="Q746" s="194"/>
      <c r="R746" s="194"/>
      <c r="S746" s="194"/>
      <c r="T746" s="195"/>
      <c r="U746" s="132"/>
      <c r="V746" s="131"/>
      <c r="W746" s="133"/>
      <c r="X746" s="64"/>
      <c r="Y746" s="231"/>
    </row>
    <row r="747" spans="1:32" ht="22.5">
      <c r="A747" s="115">
        <v>4</v>
      </c>
      <c r="B747" s="110" t="str">
        <f t="shared" si="513"/>
        <v/>
      </c>
      <c r="C747" s="111">
        <f t="shared" si="514"/>
        <v>4</v>
      </c>
      <c r="D747" s="112">
        <f t="shared" si="515"/>
        <v>1</v>
      </c>
      <c r="E747" s="112">
        <f t="shared" si="516"/>
        <v>17</v>
      </c>
      <c r="F747" s="112">
        <f t="shared" si="517"/>
        <v>3</v>
      </c>
      <c r="G747" s="111">
        <f t="shared" si="518"/>
        <v>1</v>
      </c>
      <c r="H747" s="111" t="str">
        <f t="shared" si="519"/>
        <v/>
      </c>
      <c r="I747" s="50"/>
      <c r="J747" s="111" t="str">
        <f t="shared" si="520"/>
        <v/>
      </c>
      <c r="K747" s="113"/>
      <c r="L747" s="169" t="str">
        <f t="shared" si="526"/>
        <v>1.17.3.1</v>
      </c>
      <c r="M747" s="305" t="s">
        <v>395</v>
      </c>
      <c r="N747" s="164" t="s">
        <v>16</v>
      </c>
      <c r="O747" s="129"/>
      <c r="P747" s="130"/>
      <c r="Q747" s="194"/>
      <c r="R747" s="194"/>
      <c r="S747" s="194"/>
      <c r="T747" s="195"/>
      <c r="U747" s="150" t="s">
        <v>22</v>
      </c>
      <c r="V747" s="131"/>
      <c r="W747" s="178">
        <f>_xlfn.CEILING.MATH(W748,0.5)</f>
        <v>25.5</v>
      </c>
      <c r="X747" s="64"/>
      <c r="Y747" s="231"/>
      <c r="Z747" s="1"/>
    </row>
    <row r="748" spans="1:32">
      <c r="A748" s="115"/>
      <c r="B748" s="110" t="str">
        <f t="shared" si="513"/>
        <v/>
      </c>
      <c r="C748" s="111">
        <f t="shared" si="514"/>
        <v>4</v>
      </c>
      <c r="D748" s="112">
        <f t="shared" si="515"/>
        <v>1</v>
      </c>
      <c r="E748" s="112">
        <f t="shared" si="516"/>
        <v>17</v>
      </c>
      <c r="F748" s="112">
        <f t="shared" si="517"/>
        <v>3</v>
      </c>
      <c r="G748" s="111">
        <f t="shared" si="518"/>
        <v>1</v>
      </c>
      <c r="H748" s="111" t="str">
        <f t="shared" si="519"/>
        <v/>
      </c>
      <c r="I748" s="50"/>
      <c r="J748" s="111">
        <f t="shared" si="520"/>
        <v>0</v>
      </c>
      <c r="K748" s="113"/>
      <c r="L748" s="169" t="str">
        <f t="shared" si="526"/>
        <v/>
      </c>
      <c r="M748" s="305" t="s">
        <v>28</v>
      </c>
      <c r="N748" s="128"/>
      <c r="O748" s="139"/>
      <c r="P748" s="140"/>
      <c r="Q748" s="196"/>
      <c r="R748" s="196"/>
      <c r="S748" s="196"/>
      <c r="T748" s="197"/>
      <c r="U748" s="151" t="s">
        <v>116</v>
      </c>
      <c r="V748" s="152"/>
      <c r="W748" s="153">
        <f>SUM(V749:V750)</f>
        <v>25.5</v>
      </c>
      <c r="X748" s="147"/>
      <c r="Y748" s="231"/>
    </row>
    <row r="749" spans="1:32">
      <c r="A749" s="115"/>
      <c r="B749" s="110" t="str">
        <f t="shared" si="513"/>
        <v/>
      </c>
      <c r="C749" s="111">
        <f t="shared" si="514"/>
        <v>4</v>
      </c>
      <c r="D749" s="112">
        <f t="shared" si="515"/>
        <v>1</v>
      </c>
      <c r="E749" s="112">
        <f t="shared" si="516"/>
        <v>17</v>
      </c>
      <c r="F749" s="112">
        <f t="shared" si="517"/>
        <v>3</v>
      </c>
      <c r="G749" s="111">
        <f t="shared" si="518"/>
        <v>1</v>
      </c>
      <c r="H749" s="111" t="str">
        <f t="shared" si="519"/>
        <v/>
      </c>
      <c r="I749" s="50"/>
      <c r="J749" s="111">
        <f t="shared" si="520"/>
        <v>0</v>
      </c>
      <c r="K749" s="113"/>
      <c r="L749" s="169" t="str">
        <f t="shared" si="526"/>
        <v/>
      </c>
      <c r="M749" s="306" t="s">
        <v>373</v>
      </c>
      <c r="N749" s="128"/>
      <c r="O749" s="129"/>
      <c r="P749" s="130"/>
      <c r="Q749" s="194"/>
      <c r="R749" s="194"/>
      <c r="S749" s="194"/>
      <c r="T749" s="195"/>
      <c r="U749" s="132"/>
      <c r="V749" s="131">
        <f>SUM(U750:U750)</f>
        <v>25.5</v>
      </c>
      <c r="W749" s="158"/>
      <c r="X749" s="64"/>
      <c r="Y749" s="231"/>
      <c r="Z749" s="155"/>
      <c r="AA749" s="155"/>
      <c r="AB749" s="155"/>
      <c r="AC749" s="155"/>
      <c r="AD749" s="155"/>
      <c r="AE749" s="155"/>
      <c r="AF749" s="155"/>
    </row>
    <row r="750" spans="1:32">
      <c r="A750" s="115"/>
      <c r="B750" s="110" t="str">
        <f t="shared" si="513"/>
        <v/>
      </c>
      <c r="C750" s="111">
        <f t="shared" si="514"/>
        <v>4</v>
      </c>
      <c r="D750" s="112">
        <f t="shared" si="515"/>
        <v>1</v>
      </c>
      <c r="E750" s="112">
        <f t="shared" si="516"/>
        <v>17</v>
      </c>
      <c r="F750" s="112">
        <f t="shared" si="517"/>
        <v>3</v>
      </c>
      <c r="G750" s="111">
        <f t="shared" si="518"/>
        <v>1</v>
      </c>
      <c r="H750" s="111" t="str">
        <f t="shared" si="519"/>
        <v/>
      </c>
      <c r="I750" s="50"/>
      <c r="J750" s="111">
        <f t="shared" si="520"/>
        <v>0</v>
      </c>
      <c r="K750" s="113"/>
      <c r="L750" s="169" t="str">
        <f t="shared" si="526"/>
        <v/>
      </c>
      <c r="M750" s="307" t="s">
        <v>234</v>
      </c>
      <c r="N750" s="128"/>
      <c r="O750" s="129">
        <v>17</v>
      </c>
      <c r="P750" s="130"/>
      <c r="Q750" s="194"/>
      <c r="R750" s="194"/>
      <c r="S750" s="194"/>
      <c r="T750" s="195">
        <v>1.5</v>
      </c>
      <c r="U750" s="132">
        <f t="shared" ref="U750" si="527">PRODUCT(O750:T750)</f>
        <v>25.5</v>
      </c>
      <c r="V750" s="131"/>
      <c r="W750" s="158"/>
      <c r="X750" s="64"/>
      <c r="Y750" s="231"/>
      <c r="Z750" s="155"/>
      <c r="AA750" s="155"/>
      <c r="AB750" s="155"/>
      <c r="AC750" s="155"/>
      <c r="AD750" s="155"/>
      <c r="AE750" s="155"/>
      <c r="AF750" s="155"/>
    </row>
    <row r="751" spans="1:32">
      <c r="A751" s="115"/>
      <c r="B751" s="110" t="str">
        <f t="shared" si="513"/>
        <v/>
      </c>
      <c r="C751" s="111">
        <f t="shared" si="514"/>
        <v>4</v>
      </c>
      <c r="D751" s="112">
        <f t="shared" si="515"/>
        <v>1</v>
      </c>
      <c r="E751" s="112">
        <f t="shared" si="516"/>
        <v>17</v>
      </c>
      <c r="F751" s="112">
        <f t="shared" si="517"/>
        <v>3</v>
      </c>
      <c r="G751" s="111">
        <f t="shared" si="518"/>
        <v>1</v>
      </c>
      <c r="H751" s="111" t="str">
        <f t="shared" si="519"/>
        <v/>
      </c>
      <c r="I751" s="50"/>
      <c r="J751" s="111">
        <f t="shared" si="520"/>
        <v>0</v>
      </c>
      <c r="K751" s="113"/>
      <c r="L751" s="169" t="str">
        <f t="shared" si="526"/>
        <v/>
      </c>
      <c r="M751" s="307" t="s">
        <v>28</v>
      </c>
      <c r="N751" s="128"/>
      <c r="O751" s="129"/>
      <c r="P751" s="130"/>
      <c r="Q751" s="194"/>
      <c r="R751" s="194"/>
      <c r="S751" s="194"/>
      <c r="T751" s="195"/>
      <c r="U751" s="132"/>
      <c r="V751" s="131"/>
      <c r="W751" s="133"/>
      <c r="X751" s="64"/>
      <c r="Y751" s="231"/>
    </row>
    <row r="752" spans="1:32" ht="67.5">
      <c r="A752" s="115">
        <v>3</v>
      </c>
      <c r="B752" s="110" t="str">
        <f t="shared" si="513"/>
        <v/>
      </c>
      <c r="C752" s="111">
        <f t="shared" si="514"/>
        <v>3</v>
      </c>
      <c r="D752" s="112">
        <f t="shared" si="515"/>
        <v>1</v>
      </c>
      <c r="E752" s="112">
        <f t="shared" si="516"/>
        <v>17</v>
      </c>
      <c r="F752" s="112">
        <f t="shared" si="517"/>
        <v>4</v>
      </c>
      <c r="G752" s="111" t="str">
        <f t="shared" si="518"/>
        <v/>
      </c>
      <c r="H752" s="111" t="str">
        <f t="shared" si="519"/>
        <v/>
      </c>
      <c r="I752" s="50"/>
      <c r="J752" s="111" t="str">
        <f t="shared" si="520"/>
        <v/>
      </c>
      <c r="K752" s="113"/>
      <c r="L752" s="169" t="str">
        <f t="shared" si="526"/>
        <v>1.17.4</v>
      </c>
      <c r="M752" s="305" t="s">
        <v>396</v>
      </c>
      <c r="N752" s="164" t="s">
        <v>16</v>
      </c>
      <c r="O752" s="129"/>
      <c r="P752" s="130"/>
      <c r="Q752" s="194"/>
      <c r="R752" s="194"/>
      <c r="S752" s="194"/>
      <c r="T752" s="195"/>
      <c r="U752" s="150" t="s">
        <v>22</v>
      </c>
      <c r="V752" s="131"/>
      <c r="W752" s="178">
        <f>_xlfn.CEILING.MATH(W753,0.5)</f>
        <v>15</v>
      </c>
      <c r="X752" s="64"/>
      <c r="Y752" s="231"/>
      <c r="Z752" s="1"/>
    </row>
    <row r="753" spans="1:32">
      <c r="A753" s="115"/>
      <c r="B753" s="110" t="str">
        <f t="shared" si="513"/>
        <v/>
      </c>
      <c r="C753" s="111">
        <f t="shared" si="514"/>
        <v>3</v>
      </c>
      <c r="D753" s="112">
        <f t="shared" si="515"/>
        <v>1</v>
      </c>
      <c r="E753" s="112">
        <f t="shared" si="516"/>
        <v>17</v>
      </c>
      <c r="F753" s="112">
        <f t="shared" si="517"/>
        <v>4</v>
      </c>
      <c r="G753" s="111" t="str">
        <f t="shared" si="518"/>
        <v/>
      </c>
      <c r="H753" s="111" t="str">
        <f t="shared" si="519"/>
        <v/>
      </c>
      <c r="I753" s="50"/>
      <c r="J753" s="111">
        <f t="shared" si="520"/>
        <v>0</v>
      </c>
      <c r="K753" s="113"/>
      <c r="L753" s="169" t="str">
        <f t="shared" si="526"/>
        <v/>
      </c>
      <c r="M753" s="305" t="s">
        <v>28</v>
      </c>
      <c r="N753" s="128"/>
      <c r="O753" s="139"/>
      <c r="P753" s="140"/>
      <c r="Q753" s="196"/>
      <c r="R753" s="196"/>
      <c r="S753" s="196"/>
      <c r="T753" s="197"/>
      <c r="U753" s="151" t="s">
        <v>116</v>
      </c>
      <c r="V753" s="152"/>
      <c r="W753" s="153">
        <f>SUM(V754:V757)</f>
        <v>15</v>
      </c>
      <c r="X753" s="147"/>
      <c r="Y753" s="231"/>
    </row>
    <row r="754" spans="1:32">
      <c r="A754" s="115"/>
      <c r="B754" s="110" t="str">
        <f t="shared" si="513"/>
        <v/>
      </c>
      <c r="C754" s="111">
        <f t="shared" si="514"/>
        <v>3</v>
      </c>
      <c r="D754" s="112">
        <f t="shared" si="515"/>
        <v>1</v>
      </c>
      <c r="E754" s="112">
        <f t="shared" si="516"/>
        <v>17</v>
      </c>
      <c r="F754" s="112">
        <f t="shared" si="517"/>
        <v>4</v>
      </c>
      <c r="G754" s="111" t="str">
        <f t="shared" si="518"/>
        <v/>
      </c>
      <c r="H754" s="111" t="str">
        <f t="shared" si="519"/>
        <v/>
      </c>
      <c r="I754" s="50"/>
      <c r="J754" s="111">
        <f t="shared" si="520"/>
        <v>0</v>
      </c>
      <c r="K754" s="113"/>
      <c r="L754" s="169" t="str">
        <f t="shared" si="526"/>
        <v/>
      </c>
      <c r="M754" s="306" t="s">
        <v>391</v>
      </c>
      <c r="N754" s="128"/>
      <c r="O754" s="129"/>
      <c r="P754" s="130"/>
      <c r="Q754" s="194"/>
      <c r="R754" s="194"/>
      <c r="S754" s="194"/>
      <c r="T754" s="195"/>
      <c r="U754" s="132"/>
      <c r="V754" s="131">
        <f>SUM(U755:U755)</f>
        <v>3</v>
      </c>
      <c r="W754" s="158"/>
      <c r="X754" s="64"/>
      <c r="Y754" s="231"/>
      <c r="Z754" s="155"/>
      <c r="AA754" s="155"/>
      <c r="AB754" s="155"/>
      <c r="AC754" s="155"/>
      <c r="AD754" s="155"/>
      <c r="AE754" s="155"/>
      <c r="AF754" s="155"/>
    </row>
    <row r="755" spans="1:32">
      <c r="A755" s="115"/>
      <c r="B755" s="110" t="str">
        <f t="shared" si="513"/>
        <v/>
      </c>
      <c r="C755" s="111">
        <f t="shared" si="514"/>
        <v>3</v>
      </c>
      <c r="D755" s="112">
        <f t="shared" si="515"/>
        <v>1</v>
      </c>
      <c r="E755" s="112">
        <f t="shared" si="516"/>
        <v>17</v>
      </c>
      <c r="F755" s="112">
        <f t="shared" si="517"/>
        <v>4</v>
      </c>
      <c r="G755" s="111" t="str">
        <f t="shared" si="518"/>
        <v/>
      </c>
      <c r="H755" s="111" t="str">
        <f t="shared" si="519"/>
        <v/>
      </c>
      <c r="I755" s="50"/>
      <c r="J755" s="111">
        <f t="shared" si="520"/>
        <v>0</v>
      </c>
      <c r="K755" s="113"/>
      <c r="L755" s="169" t="str">
        <f t="shared" si="526"/>
        <v/>
      </c>
      <c r="M755" s="307" t="s">
        <v>397</v>
      </c>
      <c r="N755" s="128"/>
      <c r="O755" s="129">
        <v>1</v>
      </c>
      <c r="P755" s="130"/>
      <c r="Q755" s="194">
        <v>2.95</v>
      </c>
      <c r="R755" s="194"/>
      <c r="S755" s="194"/>
      <c r="T755" s="195"/>
      <c r="U755" s="132">
        <v>3</v>
      </c>
      <c r="V755" s="131"/>
      <c r="W755" s="158"/>
      <c r="X755" s="64"/>
      <c r="Y755" s="231"/>
      <c r="Z755" s="155"/>
      <c r="AA755" s="155"/>
      <c r="AB755" s="155"/>
      <c r="AC755" s="155"/>
      <c r="AD755" s="155"/>
      <c r="AE755" s="155"/>
      <c r="AF755" s="155"/>
    </row>
    <row r="756" spans="1:32">
      <c r="A756" s="115"/>
      <c r="B756" s="110" t="str">
        <f t="shared" si="513"/>
        <v/>
      </c>
      <c r="C756" s="111">
        <f t="shared" si="514"/>
        <v>3</v>
      </c>
      <c r="D756" s="112">
        <f t="shared" si="515"/>
        <v>1</v>
      </c>
      <c r="E756" s="112">
        <f t="shared" si="516"/>
        <v>17</v>
      </c>
      <c r="F756" s="112">
        <f t="shared" si="517"/>
        <v>4</v>
      </c>
      <c r="G756" s="111" t="str">
        <f t="shared" si="518"/>
        <v/>
      </c>
      <c r="H756" s="111" t="str">
        <f t="shared" si="519"/>
        <v/>
      </c>
      <c r="I756" s="50"/>
      <c r="J756" s="111">
        <f t="shared" si="520"/>
        <v>0</v>
      </c>
      <c r="K756" s="113"/>
      <c r="L756" s="169" t="str">
        <f t="shared" ref="L756:L757" si="528">IF(A756=0,"",IF(AND(D756="",E756="",F756="",G756="",H756=""),"",CONCATENATE(TEXT(D756,0),IF(E756="","",CONCATENATE(".",TEXT(E756,0))),IF(F756="","",CONCATENATE(".",TEXT(F756,0))),IF(G756="","",CONCATENATE(".",TEXT(G756,0))),IF(H756="","",CONCATENATE(".",TEXT(H756,0))),IF(I756="","",CONCATENATE(".",TEXT(I756,0))))))</f>
        <v/>
      </c>
      <c r="M756" s="306" t="s">
        <v>373</v>
      </c>
      <c r="N756" s="128"/>
      <c r="O756" s="129"/>
      <c r="P756" s="130"/>
      <c r="Q756" s="194"/>
      <c r="R756" s="194"/>
      <c r="S756" s="194"/>
      <c r="T756" s="195"/>
      <c r="U756" s="132"/>
      <c r="V756" s="131">
        <f>SUM(U757:U757)</f>
        <v>12</v>
      </c>
      <c r="W756" s="158"/>
      <c r="X756" s="64"/>
      <c r="Y756" s="231"/>
      <c r="Z756" s="155"/>
      <c r="AA756" s="155"/>
      <c r="AB756" s="155"/>
      <c r="AC756" s="155"/>
      <c r="AD756" s="155"/>
      <c r="AE756" s="155"/>
      <c r="AF756" s="155"/>
    </row>
    <row r="757" spans="1:32">
      <c r="A757" s="115"/>
      <c r="B757" s="110" t="str">
        <f t="shared" si="513"/>
        <v/>
      </c>
      <c r="C757" s="111">
        <f t="shared" si="514"/>
        <v>3</v>
      </c>
      <c r="D757" s="112">
        <f t="shared" si="515"/>
        <v>1</v>
      </c>
      <c r="E757" s="112">
        <f t="shared" si="516"/>
        <v>17</v>
      </c>
      <c r="F757" s="112">
        <f t="shared" si="517"/>
        <v>4</v>
      </c>
      <c r="G757" s="111" t="str">
        <f t="shared" si="518"/>
        <v/>
      </c>
      <c r="H757" s="111" t="str">
        <f t="shared" si="519"/>
        <v/>
      </c>
      <c r="I757" s="50"/>
      <c r="J757" s="111">
        <f t="shared" si="520"/>
        <v>0</v>
      </c>
      <c r="K757" s="113"/>
      <c r="L757" s="169" t="str">
        <f t="shared" si="528"/>
        <v/>
      </c>
      <c r="M757" s="307" t="s">
        <v>262</v>
      </c>
      <c r="N757" s="128"/>
      <c r="O757" s="129">
        <v>1</v>
      </c>
      <c r="P757" s="130"/>
      <c r="Q757" s="194">
        <v>12</v>
      </c>
      <c r="R757" s="194"/>
      <c r="S757" s="194"/>
      <c r="T757" s="195"/>
      <c r="U757" s="132">
        <f t="shared" ref="U757" si="529">PRODUCT(O757:T757)</f>
        <v>12</v>
      </c>
      <c r="V757" s="131"/>
      <c r="W757" s="158"/>
      <c r="X757" s="64"/>
      <c r="Y757" s="231"/>
      <c r="Z757" s="155"/>
      <c r="AA757" s="155"/>
      <c r="AB757" s="155"/>
      <c r="AC757" s="155"/>
      <c r="AD757" s="155"/>
      <c r="AE757" s="155"/>
      <c r="AF757" s="155"/>
    </row>
    <row r="758" spans="1:32">
      <c r="A758" s="115"/>
      <c r="B758" s="110" t="str">
        <f t="shared" si="513"/>
        <v/>
      </c>
      <c r="C758" s="111">
        <f t="shared" si="514"/>
        <v>3</v>
      </c>
      <c r="D758" s="112">
        <f t="shared" si="515"/>
        <v>1</v>
      </c>
      <c r="E758" s="112">
        <f t="shared" si="516"/>
        <v>17</v>
      </c>
      <c r="F758" s="112">
        <f t="shared" si="517"/>
        <v>4</v>
      </c>
      <c r="G758" s="111" t="str">
        <f t="shared" si="518"/>
        <v/>
      </c>
      <c r="H758" s="111" t="str">
        <f t="shared" si="519"/>
        <v/>
      </c>
      <c r="I758" s="50"/>
      <c r="J758" s="111">
        <f t="shared" si="520"/>
        <v>0</v>
      </c>
      <c r="K758" s="113"/>
      <c r="L758" s="169" t="str">
        <f t="shared" si="526"/>
        <v/>
      </c>
      <c r="M758" s="307" t="s">
        <v>28</v>
      </c>
      <c r="N758" s="128"/>
      <c r="O758" s="129"/>
      <c r="P758" s="130"/>
      <c r="Q758" s="194"/>
      <c r="R758" s="194"/>
      <c r="S758" s="194"/>
      <c r="T758" s="195"/>
      <c r="U758" s="132"/>
      <c r="V758" s="131"/>
      <c r="W758" s="133"/>
      <c r="X758" s="64"/>
      <c r="Y758" s="231"/>
    </row>
    <row r="759" spans="1:32" ht="90">
      <c r="A759" s="115">
        <v>3</v>
      </c>
      <c r="B759" s="110" t="str">
        <f t="shared" si="513"/>
        <v/>
      </c>
      <c r="C759" s="111">
        <f t="shared" si="514"/>
        <v>3</v>
      </c>
      <c r="D759" s="112">
        <f t="shared" si="515"/>
        <v>1</v>
      </c>
      <c r="E759" s="112">
        <f t="shared" si="516"/>
        <v>17</v>
      </c>
      <c r="F759" s="112">
        <f t="shared" si="517"/>
        <v>5</v>
      </c>
      <c r="G759" s="111" t="str">
        <f t="shared" si="518"/>
        <v/>
      </c>
      <c r="H759" s="111" t="str">
        <f t="shared" si="519"/>
        <v/>
      </c>
      <c r="I759" s="50"/>
      <c r="J759" s="111" t="str">
        <f t="shared" si="520"/>
        <v/>
      </c>
      <c r="K759" s="113"/>
      <c r="L759" s="169" t="str">
        <f t="shared" si="526"/>
        <v>1.17.5</v>
      </c>
      <c r="M759" s="305" t="s">
        <v>398</v>
      </c>
      <c r="N759" s="164" t="s">
        <v>16</v>
      </c>
      <c r="O759" s="129"/>
      <c r="P759" s="130"/>
      <c r="Q759" s="194"/>
      <c r="R759" s="194"/>
      <c r="S759" s="194"/>
      <c r="T759" s="195"/>
      <c r="U759" s="150" t="s">
        <v>22</v>
      </c>
      <c r="V759" s="131"/>
      <c r="W759" s="178">
        <f>_xlfn.CEILING.MATH(W760,0.5)</f>
        <v>111</v>
      </c>
      <c r="X759" s="64"/>
      <c r="Y759" s="231"/>
      <c r="Z759" s="1"/>
    </row>
    <row r="760" spans="1:32">
      <c r="A760" s="115"/>
      <c r="B760" s="110" t="str">
        <f t="shared" si="513"/>
        <v/>
      </c>
      <c r="C760" s="111">
        <f t="shared" si="514"/>
        <v>3</v>
      </c>
      <c r="D760" s="112">
        <f t="shared" si="515"/>
        <v>1</v>
      </c>
      <c r="E760" s="112">
        <f t="shared" si="516"/>
        <v>17</v>
      </c>
      <c r="F760" s="112">
        <f t="shared" si="517"/>
        <v>5</v>
      </c>
      <c r="G760" s="111" t="str">
        <f t="shared" si="518"/>
        <v/>
      </c>
      <c r="H760" s="111" t="str">
        <f t="shared" si="519"/>
        <v/>
      </c>
      <c r="I760" s="50"/>
      <c r="J760" s="111">
        <f t="shared" si="520"/>
        <v>0</v>
      </c>
      <c r="K760" s="113"/>
      <c r="L760" s="169" t="str">
        <f t="shared" si="526"/>
        <v/>
      </c>
      <c r="M760" s="305" t="s">
        <v>28</v>
      </c>
      <c r="N760" s="128"/>
      <c r="O760" s="139"/>
      <c r="P760" s="140"/>
      <c r="Q760" s="196"/>
      <c r="R760" s="196"/>
      <c r="S760" s="196"/>
      <c r="T760" s="197"/>
      <c r="U760" s="151" t="s">
        <v>116</v>
      </c>
      <c r="V760" s="152"/>
      <c r="W760" s="153">
        <f>SUM(V761:V762)</f>
        <v>110.9</v>
      </c>
      <c r="X760" s="147"/>
      <c r="Y760" s="231"/>
    </row>
    <row r="761" spans="1:32">
      <c r="A761" s="115"/>
      <c r="B761" s="110" t="str">
        <f t="shared" si="513"/>
        <v/>
      </c>
      <c r="C761" s="111">
        <f t="shared" si="514"/>
        <v>3</v>
      </c>
      <c r="D761" s="112">
        <f t="shared" si="515"/>
        <v>1</v>
      </c>
      <c r="E761" s="112">
        <f t="shared" si="516"/>
        <v>17</v>
      </c>
      <c r="F761" s="112">
        <f t="shared" si="517"/>
        <v>5</v>
      </c>
      <c r="G761" s="111" t="str">
        <f t="shared" si="518"/>
        <v/>
      </c>
      <c r="H761" s="111" t="str">
        <f t="shared" si="519"/>
        <v/>
      </c>
      <c r="I761" s="50"/>
      <c r="J761" s="111">
        <f t="shared" si="520"/>
        <v>0</v>
      </c>
      <c r="K761" s="113"/>
      <c r="L761" s="169" t="str">
        <f t="shared" si="526"/>
        <v/>
      </c>
      <c r="M761" s="306" t="s">
        <v>373</v>
      </c>
      <c r="N761" s="128"/>
      <c r="O761" s="129"/>
      <c r="P761" s="130"/>
      <c r="Q761" s="194"/>
      <c r="R761" s="194"/>
      <c r="S761" s="194"/>
      <c r="T761" s="195"/>
      <c r="U761" s="132"/>
      <c r="V761" s="131">
        <f>SUM(U762:U763)</f>
        <v>110.9</v>
      </c>
      <c r="W761" s="158"/>
      <c r="X761" s="64"/>
      <c r="Y761" s="231"/>
      <c r="Z761" s="155"/>
      <c r="AA761" s="155"/>
      <c r="AB761" s="155"/>
      <c r="AC761" s="155"/>
      <c r="AD761" s="155"/>
      <c r="AE761" s="155"/>
      <c r="AF761" s="155"/>
    </row>
    <row r="762" spans="1:32">
      <c r="A762" s="115"/>
      <c r="B762" s="110" t="str">
        <f t="shared" si="513"/>
        <v/>
      </c>
      <c r="C762" s="111">
        <f t="shared" si="514"/>
        <v>3</v>
      </c>
      <c r="D762" s="112">
        <f t="shared" si="515"/>
        <v>1</v>
      </c>
      <c r="E762" s="112">
        <f t="shared" si="516"/>
        <v>17</v>
      </c>
      <c r="F762" s="112">
        <f t="shared" si="517"/>
        <v>5</v>
      </c>
      <c r="G762" s="111" t="str">
        <f t="shared" si="518"/>
        <v/>
      </c>
      <c r="H762" s="111" t="str">
        <f t="shared" si="519"/>
        <v/>
      </c>
      <c r="I762" s="50"/>
      <c r="J762" s="111">
        <f t="shared" si="520"/>
        <v>0</v>
      </c>
      <c r="K762" s="113"/>
      <c r="L762" s="169" t="str">
        <f t="shared" si="526"/>
        <v/>
      </c>
      <c r="M762" s="307" t="s">
        <v>399</v>
      </c>
      <c r="N762" s="128"/>
      <c r="O762" s="129">
        <v>1</v>
      </c>
      <c r="P762" s="130"/>
      <c r="Q762" s="194">
        <v>16.149999999999999</v>
      </c>
      <c r="R762" s="194"/>
      <c r="S762" s="194"/>
      <c r="T762" s="195"/>
      <c r="U762" s="132">
        <f t="shared" ref="U762" si="530">PRODUCT(O762:T762)</f>
        <v>16.149999999999999</v>
      </c>
      <c r="V762" s="131"/>
      <c r="W762" s="158"/>
      <c r="X762" s="64"/>
      <c r="Y762" s="231"/>
      <c r="Z762" s="185"/>
      <c r="AA762" s="155"/>
      <c r="AB762" s="155"/>
      <c r="AC762" s="155"/>
      <c r="AD762" s="155"/>
      <c r="AE762" s="155"/>
      <c r="AF762" s="155"/>
    </row>
    <row r="763" spans="1:32">
      <c r="A763" s="115"/>
      <c r="B763" s="110" t="str">
        <f t="shared" si="513"/>
        <v/>
      </c>
      <c r="C763" s="111">
        <f t="shared" si="514"/>
        <v>3</v>
      </c>
      <c r="D763" s="112">
        <f t="shared" si="515"/>
        <v>1</v>
      </c>
      <c r="E763" s="112">
        <f t="shared" si="516"/>
        <v>17</v>
      </c>
      <c r="F763" s="112">
        <f t="shared" si="517"/>
        <v>5</v>
      </c>
      <c r="G763" s="111" t="str">
        <f t="shared" si="518"/>
        <v/>
      </c>
      <c r="H763" s="111" t="str">
        <f t="shared" si="519"/>
        <v/>
      </c>
      <c r="I763" s="50"/>
      <c r="J763" s="111">
        <f t="shared" si="520"/>
        <v>0</v>
      </c>
      <c r="K763" s="113"/>
      <c r="L763" s="169" t="str">
        <f t="shared" ref="L763" si="531">IF(A763=0,"",IF(AND(D763="",E763="",F763="",G763="",H763=""),"",CONCATENATE(TEXT(D763,0),IF(E763="","",CONCATENATE(".",TEXT(E763,0))),IF(F763="","",CONCATENATE(".",TEXT(F763,0))),IF(G763="","",CONCATENATE(".",TEXT(G763,0))),IF(H763="","",CONCATENATE(".",TEXT(H763,0))),IF(I763="","",CONCATENATE(".",TEXT(I763,0))))))</f>
        <v/>
      </c>
      <c r="M763" s="307" t="s">
        <v>93</v>
      </c>
      <c r="N763" s="128"/>
      <c r="O763" s="129">
        <v>1</v>
      </c>
      <c r="P763" s="130"/>
      <c r="Q763" s="194">
        <v>94.75</v>
      </c>
      <c r="R763" s="194"/>
      <c r="S763" s="194"/>
      <c r="T763" s="195"/>
      <c r="U763" s="132">
        <f t="shared" ref="U763" si="532">PRODUCT(O763:T763)</f>
        <v>94.75</v>
      </c>
      <c r="V763" s="131"/>
      <c r="W763" s="158"/>
      <c r="X763" s="64"/>
      <c r="Y763" s="231"/>
      <c r="Z763" s="185"/>
      <c r="AA763" s="155"/>
      <c r="AB763" s="155"/>
      <c r="AC763" s="155"/>
      <c r="AD763" s="155"/>
      <c r="AE763" s="155"/>
      <c r="AF763" s="155"/>
    </row>
    <row r="764" spans="1:32">
      <c r="A764" s="115"/>
      <c r="B764" s="110" t="str">
        <f t="shared" si="513"/>
        <v/>
      </c>
      <c r="C764" s="111">
        <f t="shared" si="514"/>
        <v>3</v>
      </c>
      <c r="D764" s="112">
        <f t="shared" si="515"/>
        <v>1</v>
      </c>
      <c r="E764" s="112">
        <f t="shared" si="516"/>
        <v>17</v>
      </c>
      <c r="F764" s="112">
        <f t="shared" si="517"/>
        <v>5</v>
      </c>
      <c r="G764" s="111" t="str">
        <f t="shared" si="518"/>
        <v/>
      </c>
      <c r="H764" s="111" t="str">
        <f t="shared" si="519"/>
        <v/>
      </c>
      <c r="I764" s="50"/>
      <c r="J764" s="111">
        <f t="shared" si="520"/>
        <v>0</v>
      </c>
      <c r="K764" s="113"/>
      <c r="L764" s="169" t="str">
        <f t="shared" si="526"/>
        <v/>
      </c>
      <c r="M764" s="305" t="s">
        <v>28</v>
      </c>
      <c r="N764" s="148"/>
      <c r="O764" s="129"/>
      <c r="P764" s="130"/>
      <c r="Q764" s="194"/>
      <c r="R764" s="194"/>
      <c r="S764" s="194"/>
      <c r="T764" s="195"/>
      <c r="U764" s="132"/>
      <c r="V764" s="131"/>
      <c r="W764" s="133"/>
      <c r="X764" s="64"/>
      <c r="Y764" s="233"/>
    </row>
    <row r="765" spans="1:32" s="2" customFormat="1" ht="112.5">
      <c r="A765" s="168">
        <v>3</v>
      </c>
      <c r="B765" s="110" t="str">
        <f t="shared" si="513"/>
        <v/>
      </c>
      <c r="C765" s="111">
        <f t="shared" si="514"/>
        <v>3</v>
      </c>
      <c r="D765" s="112">
        <f t="shared" si="515"/>
        <v>1</v>
      </c>
      <c r="E765" s="112">
        <f t="shared" si="516"/>
        <v>17</v>
      </c>
      <c r="F765" s="112">
        <f t="shared" si="517"/>
        <v>6</v>
      </c>
      <c r="G765" s="111" t="str">
        <f t="shared" si="518"/>
        <v/>
      </c>
      <c r="H765" s="111" t="str">
        <f t="shared" si="519"/>
        <v/>
      </c>
      <c r="I765" s="50"/>
      <c r="J765" s="111" t="str">
        <f t="shared" si="520"/>
        <v/>
      </c>
      <c r="K765" s="113"/>
      <c r="L765" s="169" t="str">
        <f t="shared" si="526"/>
        <v>1.17.6</v>
      </c>
      <c r="M765" s="305" t="s">
        <v>400</v>
      </c>
      <c r="N765" s="164" t="s">
        <v>16</v>
      </c>
      <c r="O765" s="170"/>
      <c r="P765" s="171"/>
      <c r="Q765" s="198"/>
      <c r="R765" s="198"/>
      <c r="S765" s="198"/>
      <c r="T765" s="199"/>
      <c r="U765" s="150" t="s">
        <v>22</v>
      </c>
      <c r="V765" s="172"/>
      <c r="W765" s="178">
        <f>_xlfn.CEILING.MATH(W766,0.5)</f>
        <v>47</v>
      </c>
      <c r="X765" s="182"/>
      <c r="Y765" s="230"/>
      <c r="Z765" s="1"/>
    </row>
    <row r="766" spans="1:32" s="1" customFormat="1">
      <c r="A766" s="168"/>
      <c r="B766" s="110" t="str">
        <f t="shared" si="513"/>
        <v/>
      </c>
      <c r="C766" s="111">
        <f t="shared" si="514"/>
        <v>3</v>
      </c>
      <c r="D766" s="112">
        <f t="shared" si="515"/>
        <v>1</v>
      </c>
      <c r="E766" s="112">
        <f t="shared" si="516"/>
        <v>17</v>
      </c>
      <c r="F766" s="112">
        <f t="shared" si="517"/>
        <v>6</v>
      </c>
      <c r="G766" s="111" t="str">
        <f t="shared" si="518"/>
        <v/>
      </c>
      <c r="H766" s="111" t="str">
        <f t="shared" si="519"/>
        <v/>
      </c>
      <c r="I766" s="50"/>
      <c r="J766" s="111">
        <f t="shared" si="520"/>
        <v>0</v>
      </c>
      <c r="K766" s="113"/>
      <c r="L766" s="169" t="str">
        <f t="shared" si="526"/>
        <v/>
      </c>
      <c r="M766" s="307" t="s">
        <v>28</v>
      </c>
      <c r="N766" s="164"/>
      <c r="O766" s="179"/>
      <c r="P766" s="180"/>
      <c r="Q766" s="200"/>
      <c r="R766" s="200"/>
      <c r="S766" s="200"/>
      <c r="T766" s="201"/>
      <c r="U766" s="151" t="s">
        <v>116</v>
      </c>
      <c r="V766" s="152"/>
      <c r="W766" s="181">
        <f>SUM(V767:V775)</f>
        <v>46.599999999999994</v>
      </c>
      <c r="X766" s="3"/>
      <c r="Y766" s="230"/>
    </row>
    <row r="767" spans="1:32" s="1" customFormat="1">
      <c r="A767" s="168"/>
      <c r="B767" s="110" t="str">
        <f t="shared" si="513"/>
        <v/>
      </c>
      <c r="C767" s="111">
        <f t="shared" si="514"/>
        <v>3</v>
      </c>
      <c r="D767" s="112">
        <f t="shared" si="515"/>
        <v>1</v>
      </c>
      <c r="E767" s="112">
        <f t="shared" si="516"/>
        <v>17</v>
      </c>
      <c r="F767" s="112">
        <f t="shared" si="517"/>
        <v>6</v>
      </c>
      <c r="G767" s="111" t="str">
        <f t="shared" si="518"/>
        <v/>
      </c>
      <c r="H767" s="111" t="str">
        <f t="shared" si="519"/>
        <v/>
      </c>
      <c r="I767" s="50"/>
      <c r="J767" s="111">
        <f t="shared" si="520"/>
        <v>0</v>
      </c>
      <c r="K767" s="113"/>
      <c r="L767" s="169" t="str">
        <f t="shared" si="526"/>
        <v/>
      </c>
      <c r="M767" s="306" t="s">
        <v>206</v>
      </c>
      <c r="N767" s="164"/>
      <c r="O767" s="170"/>
      <c r="P767" s="171"/>
      <c r="Q767" s="198"/>
      <c r="R767" s="198"/>
      <c r="S767" s="198"/>
      <c r="T767" s="199"/>
      <c r="U767" s="173"/>
      <c r="V767" s="172">
        <f>SUM(U768:U775)</f>
        <v>46.599999999999994</v>
      </c>
      <c r="W767" s="174"/>
      <c r="X767" s="3"/>
      <c r="Y767" s="230"/>
      <c r="Z767" s="185"/>
      <c r="AA767" s="185"/>
      <c r="AB767" s="185"/>
      <c r="AC767" s="185"/>
      <c r="AD767" s="185"/>
      <c r="AE767" s="185"/>
      <c r="AF767" s="185"/>
    </row>
    <row r="768" spans="1:32" s="1" customFormat="1" ht="13.5" customHeight="1">
      <c r="A768" s="168"/>
      <c r="B768" s="110" t="str">
        <f t="shared" si="513"/>
        <v/>
      </c>
      <c r="C768" s="111">
        <f t="shared" si="514"/>
        <v>3</v>
      </c>
      <c r="D768" s="112">
        <f t="shared" si="515"/>
        <v>1</v>
      </c>
      <c r="E768" s="112">
        <f t="shared" si="516"/>
        <v>17</v>
      </c>
      <c r="F768" s="112">
        <f t="shared" si="517"/>
        <v>6</v>
      </c>
      <c r="G768" s="111" t="str">
        <f t="shared" si="518"/>
        <v/>
      </c>
      <c r="H768" s="111" t="str">
        <f t="shared" si="519"/>
        <v/>
      </c>
      <c r="I768" s="50"/>
      <c r="J768" s="111">
        <f t="shared" si="520"/>
        <v>0</v>
      </c>
      <c r="K768" s="113"/>
      <c r="L768" s="169" t="str">
        <f t="shared" si="526"/>
        <v/>
      </c>
      <c r="M768" s="307" t="s">
        <v>401</v>
      </c>
      <c r="N768" s="128"/>
      <c r="O768" s="129">
        <v>1</v>
      </c>
      <c r="P768" s="130"/>
      <c r="Q768" s="194">
        <v>5.0999999999999996</v>
      </c>
      <c r="R768" s="194"/>
      <c r="S768" s="194"/>
      <c r="T768" s="195"/>
      <c r="U768" s="173">
        <f t="shared" ref="U768:U775" si="533">PRODUCT(O768:T768)</f>
        <v>5.0999999999999996</v>
      </c>
      <c r="V768" s="172"/>
      <c r="W768" s="174"/>
      <c r="X768" s="3"/>
      <c r="Y768" s="230"/>
    </row>
    <row r="769" spans="1:32" s="1" customFormat="1" ht="13.5" customHeight="1">
      <c r="A769" s="168"/>
      <c r="B769" s="110" t="str">
        <f t="shared" si="513"/>
        <v/>
      </c>
      <c r="C769" s="111">
        <f t="shared" si="514"/>
        <v>3</v>
      </c>
      <c r="D769" s="112">
        <f t="shared" si="515"/>
        <v>1</v>
      </c>
      <c r="E769" s="112">
        <f t="shared" si="516"/>
        <v>17</v>
      </c>
      <c r="F769" s="112">
        <f t="shared" si="517"/>
        <v>6</v>
      </c>
      <c r="G769" s="111" t="str">
        <f t="shared" si="518"/>
        <v/>
      </c>
      <c r="H769" s="111" t="str">
        <f t="shared" si="519"/>
        <v/>
      </c>
      <c r="I769" s="50"/>
      <c r="J769" s="111">
        <f t="shared" si="520"/>
        <v>0</v>
      </c>
      <c r="K769" s="113"/>
      <c r="L769" s="169" t="str">
        <f t="shared" si="526"/>
        <v/>
      </c>
      <c r="M769" s="307" t="s">
        <v>401</v>
      </c>
      <c r="N769" s="128"/>
      <c r="O769" s="129">
        <v>1</v>
      </c>
      <c r="P769" s="130"/>
      <c r="Q769" s="194">
        <v>6.35</v>
      </c>
      <c r="R769" s="194"/>
      <c r="S769" s="194"/>
      <c r="T769" s="195"/>
      <c r="U769" s="173">
        <f t="shared" si="533"/>
        <v>6.35</v>
      </c>
      <c r="V769" s="172"/>
      <c r="W769" s="174"/>
      <c r="X769" s="3"/>
      <c r="Y769" s="230"/>
    </row>
    <row r="770" spans="1:32" s="1" customFormat="1" ht="13.5" customHeight="1">
      <c r="A770" s="168"/>
      <c r="B770" s="110" t="str">
        <f t="shared" si="513"/>
        <v/>
      </c>
      <c r="C770" s="111">
        <f t="shared" si="514"/>
        <v>3</v>
      </c>
      <c r="D770" s="112">
        <f t="shared" si="515"/>
        <v>1</v>
      </c>
      <c r="E770" s="112">
        <f t="shared" si="516"/>
        <v>17</v>
      </c>
      <c r="F770" s="112">
        <f t="shared" si="517"/>
        <v>6</v>
      </c>
      <c r="G770" s="111" t="str">
        <f t="shared" si="518"/>
        <v/>
      </c>
      <c r="H770" s="111" t="str">
        <f t="shared" si="519"/>
        <v/>
      </c>
      <c r="I770" s="50"/>
      <c r="J770" s="111">
        <f t="shared" si="520"/>
        <v>0</v>
      </c>
      <c r="K770" s="113"/>
      <c r="L770" s="169" t="str">
        <f t="shared" si="526"/>
        <v/>
      </c>
      <c r="M770" s="307" t="s">
        <v>401</v>
      </c>
      <c r="N770" s="128"/>
      <c r="O770" s="129">
        <v>1</v>
      </c>
      <c r="P770" s="130"/>
      <c r="Q770" s="194">
        <v>7.6</v>
      </c>
      <c r="R770" s="194"/>
      <c r="S770" s="194"/>
      <c r="T770" s="195"/>
      <c r="U770" s="173">
        <f t="shared" si="533"/>
        <v>7.6</v>
      </c>
      <c r="V770" s="172"/>
      <c r="W770" s="174"/>
      <c r="X770" s="3"/>
      <c r="Y770" s="230"/>
    </row>
    <row r="771" spans="1:32" s="1" customFormat="1" ht="13.5" customHeight="1">
      <c r="A771" s="168"/>
      <c r="B771" s="110" t="str">
        <f t="shared" si="513"/>
        <v/>
      </c>
      <c r="C771" s="111">
        <f t="shared" si="514"/>
        <v>3</v>
      </c>
      <c r="D771" s="112">
        <f t="shared" si="515"/>
        <v>1</v>
      </c>
      <c r="E771" s="112">
        <f t="shared" si="516"/>
        <v>17</v>
      </c>
      <c r="F771" s="112">
        <f t="shared" si="517"/>
        <v>6</v>
      </c>
      <c r="G771" s="111" t="str">
        <f t="shared" si="518"/>
        <v/>
      </c>
      <c r="H771" s="111" t="str">
        <f t="shared" si="519"/>
        <v/>
      </c>
      <c r="I771" s="50"/>
      <c r="J771" s="111">
        <f t="shared" si="520"/>
        <v>0</v>
      </c>
      <c r="K771" s="113"/>
      <c r="L771" s="169" t="str">
        <f t="shared" si="526"/>
        <v/>
      </c>
      <c r="M771" s="307" t="s">
        <v>401</v>
      </c>
      <c r="N771" s="128"/>
      <c r="O771" s="129">
        <v>1</v>
      </c>
      <c r="P771" s="130"/>
      <c r="Q771" s="194">
        <v>8.65</v>
      </c>
      <c r="R771" s="194"/>
      <c r="S771" s="194"/>
      <c r="T771" s="195"/>
      <c r="U771" s="173">
        <f t="shared" si="533"/>
        <v>8.65</v>
      </c>
      <c r="V771" s="172"/>
      <c r="W771" s="174"/>
      <c r="X771" s="3"/>
      <c r="Y771" s="230"/>
    </row>
    <row r="772" spans="1:32" s="1" customFormat="1" ht="13.5" customHeight="1">
      <c r="A772" s="168"/>
      <c r="B772" s="110" t="str">
        <f t="shared" si="513"/>
        <v/>
      </c>
      <c r="C772" s="111">
        <f t="shared" si="514"/>
        <v>3</v>
      </c>
      <c r="D772" s="112">
        <f t="shared" si="515"/>
        <v>1</v>
      </c>
      <c r="E772" s="112">
        <f t="shared" si="516"/>
        <v>17</v>
      </c>
      <c r="F772" s="112">
        <f t="shared" si="517"/>
        <v>6</v>
      </c>
      <c r="G772" s="111" t="str">
        <f t="shared" si="518"/>
        <v/>
      </c>
      <c r="H772" s="111" t="str">
        <f t="shared" si="519"/>
        <v/>
      </c>
      <c r="I772" s="50"/>
      <c r="J772" s="111">
        <f t="shared" si="520"/>
        <v>0</v>
      </c>
      <c r="K772" s="113"/>
      <c r="L772" s="169" t="str">
        <f t="shared" si="526"/>
        <v/>
      </c>
      <c r="M772" s="307" t="s">
        <v>401</v>
      </c>
      <c r="N772" s="128"/>
      <c r="O772" s="129">
        <v>1</v>
      </c>
      <c r="P772" s="130"/>
      <c r="Q772" s="194">
        <v>6.6</v>
      </c>
      <c r="R772" s="194"/>
      <c r="S772" s="194"/>
      <c r="T772" s="195"/>
      <c r="U772" s="173">
        <f t="shared" si="533"/>
        <v>6.6</v>
      </c>
      <c r="V772" s="172"/>
      <c r="W772" s="174"/>
      <c r="X772" s="3"/>
      <c r="Y772" s="230"/>
    </row>
    <row r="773" spans="1:32" s="1" customFormat="1" ht="13.5" customHeight="1">
      <c r="A773" s="168"/>
      <c r="B773" s="110" t="str">
        <f t="shared" si="513"/>
        <v/>
      </c>
      <c r="C773" s="111">
        <f t="shared" si="514"/>
        <v>3</v>
      </c>
      <c r="D773" s="112">
        <f t="shared" si="515"/>
        <v>1</v>
      </c>
      <c r="E773" s="112">
        <f t="shared" si="516"/>
        <v>17</v>
      </c>
      <c r="F773" s="112">
        <f t="shared" si="517"/>
        <v>6</v>
      </c>
      <c r="G773" s="111" t="str">
        <f t="shared" si="518"/>
        <v/>
      </c>
      <c r="H773" s="111" t="str">
        <f t="shared" si="519"/>
        <v/>
      </c>
      <c r="I773" s="50"/>
      <c r="J773" s="111">
        <f t="shared" si="520"/>
        <v>0</v>
      </c>
      <c r="K773" s="113"/>
      <c r="L773" s="169" t="str">
        <f t="shared" si="526"/>
        <v/>
      </c>
      <c r="M773" s="307" t="s">
        <v>401</v>
      </c>
      <c r="N773" s="128"/>
      <c r="O773" s="129">
        <v>1</v>
      </c>
      <c r="P773" s="130"/>
      <c r="Q773" s="194">
        <v>5.5</v>
      </c>
      <c r="R773" s="194"/>
      <c r="S773" s="194"/>
      <c r="T773" s="195"/>
      <c r="U773" s="173">
        <f t="shared" si="533"/>
        <v>5.5</v>
      </c>
      <c r="V773" s="172"/>
      <c r="W773" s="174"/>
      <c r="X773" s="3"/>
      <c r="Y773" s="230"/>
    </row>
    <row r="774" spans="1:32" s="1" customFormat="1" ht="13.5" customHeight="1">
      <c r="A774" s="168"/>
      <c r="B774" s="110" t="str">
        <f t="shared" si="513"/>
        <v/>
      </c>
      <c r="C774" s="111">
        <f t="shared" si="514"/>
        <v>3</v>
      </c>
      <c r="D774" s="112">
        <f t="shared" si="515"/>
        <v>1</v>
      </c>
      <c r="E774" s="112">
        <f t="shared" si="516"/>
        <v>17</v>
      </c>
      <c r="F774" s="112">
        <f t="shared" si="517"/>
        <v>6</v>
      </c>
      <c r="G774" s="111" t="str">
        <f t="shared" si="518"/>
        <v/>
      </c>
      <c r="H774" s="111" t="str">
        <f t="shared" si="519"/>
        <v/>
      </c>
      <c r="I774" s="50"/>
      <c r="J774" s="111">
        <f t="shared" si="520"/>
        <v>0</v>
      </c>
      <c r="K774" s="113"/>
      <c r="L774" s="169" t="str">
        <f t="shared" si="526"/>
        <v/>
      </c>
      <c r="M774" s="307" t="s">
        <v>401</v>
      </c>
      <c r="N774" s="128"/>
      <c r="O774" s="129">
        <v>1</v>
      </c>
      <c r="P774" s="130"/>
      <c r="Q774" s="194">
        <v>4.3</v>
      </c>
      <c r="R774" s="194"/>
      <c r="S774" s="194"/>
      <c r="T774" s="195"/>
      <c r="U774" s="173">
        <f t="shared" si="533"/>
        <v>4.3</v>
      </c>
      <c r="V774" s="172"/>
      <c r="W774" s="174"/>
      <c r="X774" s="3"/>
      <c r="Y774" s="230"/>
    </row>
    <row r="775" spans="1:32" s="1" customFormat="1" ht="13.5" customHeight="1">
      <c r="A775" s="168"/>
      <c r="B775" s="110" t="str">
        <f t="shared" si="513"/>
        <v/>
      </c>
      <c r="C775" s="111">
        <f t="shared" si="514"/>
        <v>3</v>
      </c>
      <c r="D775" s="112">
        <f t="shared" si="515"/>
        <v>1</v>
      </c>
      <c r="E775" s="112">
        <f t="shared" si="516"/>
        <v>17</v>
      </c>
      <c r="F775" s="112">
        <f t="shared" si="517"/>
        <v>6</v>
      </c>
      <c r="G775" s="111" t="str">
        <f t="shared" si="518"/>
        <v/>
      </c>
      <c r="H775" s="111" t="str">
        <f t="shared" si="519"/>
        <v/>
      </c>
      <c r="I775" s="50"/>
      <c r="J775" s="111">
        <f t="shared" si="520"/>
        <v>0</v>
      </c>
      <c r="K775" s="113"/>
      <c r="L775" s="169" t="str">
        <f t="shared" si="526"/>
        <v/>
      </c>
      <c r="M775" s="307" t="s">
        <v>401</v>
      </c>
      <c r="N775" s="128"/>
      <c r="O775" s="129">
        <v>1</v>
      </c>
      <c r="P775" s="130"/>
      <c r="Q775" s="194">
        <v>2.5</v>
      </c>
      <c r="R775" s="194"/>
      <c r="S775" s="194"/>
      <c r="T775" s="195"/>
      <c r="U775" s="173">
        <f t="shared" si="533"/>
        <v>2.5</v>
      </c>
      <c r="V775" s="172"/>
      <c r="W775" s="174"/>
      <c r="X775" s="3"/>
      <c r="Y775" s="230"/>
    </row>
    <row r="776" spans="1:32" s="1" customFormat="1">
      <c r="A776" s="168"/>
      <c r="B776" s="110" t="str">
        <f t="shared" si="513"/>
        <v/>
      </c>
      <c r="C776" s="111">
        <f t="shared" si="514"/>
        <v>3</v>
      </c>
      <c r="D776" s="112">
        <f t="shared" si="515"/>
        <v>1</v>
      </c>
      <c r="E776" s="112">
        <f t="shared" si="516"/>
        <v>17</v>
      </c>
      <c r="F776" s="112">
        <f t="shared" si="517"/>
        <v>6</v>
      </c>
      <c r="G776" s="111" t="str">
        <f t="shared" si="518"/>
        <v/>
      </c>
      <c r="H776" s="111" t="str">
        <f t="shared" si="519"/>
        <v/>
      </c>
      <c r="I776" s="50"/>
      <c r="J776" s="111">
        <f t="shared" si="520"/>
        <v>0</v>
      </c>
      <c r="K776" s="113"/>
      <c r="L776" s="169" t="str">
        <f t="shared" si="526"/>
        <v/>
      </c>
      <c r="M776" s="307" t="s">
        <v>28</v>
      </c>
      <c r="N776" s="164"/>
      <c r="O776" s="170"/>
      <c r="P776" s="171"/>
      <c r="Q776" s="198"/>
      <c r="R776" s="198"/>
      <c r="S776" s="198"/>
      <c r="T776" s="199"/>
      <c r="U776" s="173"/>
      <c r="V776" s="172"/>
      <c r="W776" s="174"/>
      <c r="X776" s="3"/>
      <c r="Y776" s="230"/>
    </row>
    <row r="777" spans="1:32" s="2" customFormat="1" ht="112.5">
      <c r="A777" s="168">
        <v>3</v>
      </c>
      <c r="B777" s="110" t="str">
        <f t="shared" si="513"/>
        <v/>
      </c>
      <c r="C777" s="111">
        <f t="shared" si="514"/>
        <v>3</v>
      </c>
      <c r="D777" s="112">
        <f t="shared" si="515"/>
        <v>1</v>
      </c>
      <c r="E777" s="112">
        <f t="shared" si="516"/>
        <v>17</v>
      </c>
      <c r="F777" s="112">
        <f t="shared" si="517"/>
        <v>7</v>
      </c>
      <c r="G777" s="111" t="str">
        <f t="shared" si="518"/>
        <v/>
      </c>
      <c r="H777" s="111" t="str">
        <f t="shared" si="519"/>
        <v/>
      </c>
      <c r="I777" s="50"/>
      <c r="J777" s="111" t="str">
        <f t="shared" si="520"/>
        <v/>
      </c>
      <c r="K777" s="113"/>
      <c r="L777" s="169" t="str">
        <f t="shared" ref="L777:L788" si="534">IF(A777=0,"",IF(AND(D777="",E777="",F777="",G777="",H777=""),"",CONCATENATE(TEXT(D777,0),IF(E777="","",CONCATENATE(".",TEXT(E777,0))),IF(F777="","",CONCATENATE(".",TEXT(F777,0))),IF(G777="","",CONCATENATE(".",TEXT(G777,0))),IF(H777="","",CONCATENATE(".",TEXT(H777,0))),IF(I777="","",CONCATENATE(".",TEXT(I777,0))))))</f>
        <v>1.17.7</v>
      </c>
      <c r="M777" s="305" t="s">
        <v>402</v>
      </c>
      <c r="N777" s="164" t="s">
        <v>16</v>
      </c>
      <c r="O777" s="170"/>
      <c r="P777" s="171"/>
      <c r="Q777" s="198"/>
      <c r="R777" s="198"/>
      <c r="S777" s="198"/>
      <c r="T777" s="199"/>
      <c r="U777" s="150" t="s">
        <v>22</v>
      </c>
      <c r="V777" s="172"/>
      <c r="W777" s="178">
        <f>_xlfn.CEILING.MATH(W778,0.5)</f>
        <v>20.5</v>
      </c>
      <c r="X777" s="182"/>
      <c r="Y777" s="230"/>
      <c r="Z777" s="1"/>
    </row>
    <row r="778" spans="1:32" s="1" customFormat="1">
      <c r="A778" s="168"/>
      <c r="B778" s="110" t="str">
        <f t="shared" si="513"/>
        <v/>
      </c>
      <c r="C778" s="111">
        <f t="shared" si="514"/>
        <v>3</v>
      </c>
      <c r="D778" s="112">
        <f t="shared" si="515"/>
        <v>1</v>
      </c>
      <c r="E778" s="112">
        <f t="shared" si="516"/>
        <v>17</v>
      </c>
      <c r="F778" s="112">
        <f t="shared" si="517"/>
        <v>7</v>
      </c>
      <c r="G778" s="111" t="str">
        <f t="shared" si="518"/>
        <v/>
      </c>
      <c r="H778" s="111" t="str">
        <f t="shared" si="519"/>
        <v/>
      </c>
      <c r="I778" s="50"/>
      <c r="J778" s="111">
        <f t="shared" si="520"/>
        <v>0</v>
      </c>
      <c r="K778" s="113"/>
      <c r="L778" s="169" t="str">
        <f t="shared" si="534"/>
        <v/>
      </c>
      <c r="M778" s="307" t="s">
        <v>28</v>
      </c>
      <c r="N778" s="164"/>
      <c r="O778" s="179"/>
      <c r="P778" s="180"/>
      <c r="Q778" s="200"/>
      <c r="R778" s="200"/>
      <c r="S778" s="200"/>
      <c r="T778" s="201"/>
      <c r="U778" s="151" t="s">
        <v>116</v>
      </c>
      <c r="V778" s="152"/>
      <c r="W778" s="181">
        <f>SUM(V779:V787)</f>
        <v>20.499999999999993</v>
      </c>
      <c r="X778" s="3"/>
      <c r="Y778" s="230"/>
    </row>
    <row r="779" spans="1:32" s="1" customFormat="1">
      <c r="A779" s="168"/>
      <c r="B779" s="110" t="str">
        <f t="shared" si="513"/>
        <v/>
      </c>
      <c r="C779" s="111">
        <f t="shared" si="514"/>
        <v>3</v>
      </c>
      <c r="D779" s="112">
        <f t="shared" si="515"/>
        <v>1</v>
      </c>
      <c r="E779" s="112">
        <f t="shared" si="516"/>
        <v>17</v>
      </c>
      <c r="F779" s="112">
        <f t="shared" si="517"/>
        <v>7</v>
      </c>
      <c r="G779" s="111" t="str">
        <f t="shared" si="518"/>
        <v/>
      </c>
      <c r="H779" s="111" t="str">
        <f t="shared" si="519"/>
        <v/>
      </c>
      <c r="I779" s="50"/>
      <c r="J779" s="111">
        <f t="shared" si="520"/>
        <v>0</v>
      </c>
      <c r="K779" s="113"/>
      <c r="L779" s="169" t="str">
        <f t="shared" si="534"/>
        <v/>
      </c>
      <c r="M779" s="306" t="s">
        <v>206</v>
      </c>
      <c r="N779" s="164"/>
      <c r="O779" s="170"/>
      <c r="P779" s="171"/>
      <c r="Q779" s="198"/>
      <c r="R779" s="198"/>
      <c r="S779" s="198"/>
      <c r="T779" s="199"/>
      <c r="U779" s="173"/>
      <c r="V779" s="172">
        <f>SUM(U780:U787)</f>
        <v>20.499999999999993</v>
      </c>
      <c r="W779" s="174"/>
      <c r="X779" s="3"/>
      <c r="Y779" s="230"/>
      <c r="Z779" s="185"/>
      <c r="AA779" s="185"/>
      <c r="AB779" s="185"/>
      <c r="AC779" s="185"/>
      <c r="AD779" s="185"/>
      <c r="AE779" s="185"/>
      <c r="AF779" s="185"/>
    </row>
    <row r="780" spans="1:32" s="1" customFormat="1" ht="13.5" customHeight="1">
      <c r="A780" s="168"/>
      <c r="B780" s="110" t="str">
        <f t="shared" si="513"/>
        <v/>
      </c>
      <c r="C780" s="111">
        <f t="shared" si="514"/>
        <v>3</v>
      </c>
      <c r="D780" s="112">
        <f t="shared" si="515"/>
        <v>1</v>
      </c>
      <c r="E780" s="112">
        <f t="shared" si="516"/>
        <v>17</v>
      </c>
      <c r="F780" s="112">
        <f t="shared" si="517"/>
        <v>7</v>
      </c>
      <c r="G780" s="111" t="str">
        <f t="shared" si="518"/>
        <v/>
      </c>
      <c r="H780" s="111" t="str">
        <f t="shared" si="519"/>
        <v/>
      </c>
      <c r="I780" s="50"/>
      <c r="J780" s="111">
        <f t="shared" si="520"/>
        <v>0</v>
      </c>
      <c r="K780" s="113"/>
      <c r="L780" s="169" t="str">
        <f t="shared" si="534"/>
        <v/>
      </c>
      <c r="M780" s="307" t="s">
        <v>401</v>
      </c>
      <c r="N780" s="128"/>
      <c r="O780" s="129">
        <v>1</v>
      </c>
      <c r="P780" s="130"/>
      <c r="Q780" s="194">
        <v>10.75</v>
      </c>
      <c r="R780" s="194"/>
      <c r="S780" s="194"/>
      <c r="T780" s="195"/>
      <c r="U780" s="173">
        <f t="shared" ref="U780:U787" si="535">PRODUCT(O780:T780)</f>
        <v>10.75</v>
      </c>
      <c r="V780" s="172"/>
      <c r="W780" s="174"/>
      <c r="X780" s="3"/>
      <c r="Y780" s="230"/>
    </row>
    <row r="781" spans="1:32" s="1" customFormat="1" ht="13.5" customHeight="1">
      <c r="A781" s="168"/>
      <c r="B781" s="110" t="str">
        <f t="shared" si="513"/>
        <v/>
      </c>
      <c r="C781" s="111">
        <f t="shared" si="514"/>
        <v>3</v>
      </c>
      <c r="D781" s="112">
        <f t="shared" si="515"/>
        <v>1</v>
      </c>
      <c r="E781" s="112">
        <f t="shared" si="516"/>
        <v>17</v>
      </c>
      <c r="F781" s="112">
        <f t="shared" si="517"/>
        <v>7</v>
      </c>
      <c r="G781" s="111" t="str">
        <f t="shared" si="518"/>
        <v/>
      </c>
      <c r="H781" s="111" t="str">
        <f t="shared" si="519"/>
        <v/>
      </c>
      <c r="I781" s="50"/>
      <c r="J781" s="111">
        <f t="shared" si="520"/>
        <v>0</v>
      </c>
      <c r="K781" s="113"/>
      <c r="L781" s="169" t="str">
        <f t="shared" si="534"/>
        <v/>
      </c>
      <c r="M781" s="307" t="s">
        <v>401</v>
      </c>
      <c r="N781" s="128"/>
      <c r="O781" s="129">
        <v>1</v>
      </c>
      <c r="P781" s="130"/>
      <c r="Q781" s="194">
        <v>3.45</v>
      </c>
      <c r="R781" s="194"/>
      <c r="S781" s="194"/>
      <c r="T781" s="195"/>
      <c r="U781" s="173">
        <f t="shared" si="535"/>
        <v>3.45</v>
      </c>
      <c r="V781" s="172"/>
      <c r="W781" s="174"/>
      <c r="X781" s="3"/>
      <c r="Y781" s="230"/>
    </row>
    <row r="782" spans="1:32" s="1" customFormat="1" ht="13.5" customHeight="1">
      <c r="A782" s="168"/>
      <c r="B782" s="110" t="str">
        <f t="shared" si="513"/>
        <v/>
      </c>
      <c r="C782" s="111">
        <f t="shared" si="514"/>
        <v>3</v>
      </c>
      <c r="D782" s="112">
        <f t="shared" si="515"/>
        <v>1</v>
      </c>
      <c r="E782" s="112">
        <f t="shared" si="516"/>
        <v>17</v>
      </c>
      <c r="F782" s="112">
        <f t="shared" si="517"/>
        <v>7</v>
      </c>
      <c r="G782" s="111" t="str">
        <f t="shared" si="518"/>
        <v/>
      </c>
      <c r="H782" s="111" t="str">
        <f t="shared" si="519"/>
        <v/>
      </c>
      <c r="I782" s="50"/>
      <c r="J782" s="111">
        <f t="shared" si="520"/>
        <v>0</v>
      </c>
      <c r="K782" s="113"/>
      <c r="L782" s="169" t="str">
        <f t="shared" si="534"/>
        <v/>
      </c>
      <c r="M782" s="307" t="s">
        <v>401</v>
      </c>
      <c r="N782" s="128"/>
      <c r="O782" s="129">
        <v>1</v>
      </c>
      <c r="P782" s="130"/>
      <c r="Q782" s="194">
        <v>1.8</v>
      </c>
      <c r="R782" s="194"/>
      <c r="S782" s="194"/>
      <c r="T782" s="195"/>
      <c r="U782" s="173">
        <f t="shared" si="535"/>
        <v>1.8</v>
      </c>
      <c r="V782" s="172"/>
      <c r="W782" s="174"/>
      <c r="X782" s="3"/>
      <c r="Y782" s="230"/>
    </row>
    <row r="783" spans="1:32" s="1" customFormat="1" ht="13.5" customHeight="1">
      <c r="A783" s="168"/>
      <c r="B783" s="110" t="str">
        <f t="shared" si="513"/>
        <v/>
      </c>
      <c r="C783" s="111">
        <f t="shared" si="514"/>
        <v>3</v>
      </c>
      <c r="D783" s="112">
        <f t="shared" si="515"/>
        <v>1</v>
      </c>
      <c r="E783" s="112">
        <f t="shared" si="516"/>
        <v>17</v>
      </c>
      <c r="F783" s="112">
        <f t="shared" si="517"/>
        <v>7</v>
      </c>
      <c r="G783" s="111" t="str">
        <f t="shared" si="518"/>
        <v/>
      </c>
      <c r="H783" s="111" t="str">
        <f t="shared" si="519"/>
        <v/>
      </c>
      <c r="I783" s="50"/>
      <c r="J783" s="111">
        <f t="shared" si="520"/>
        <v>0</v>
      </c>
      <c r="K783" s="113"/>
      <c r="L783" s="169" t="str">
        <f t="shared" si="534"/>
        <v/>
      </c>
      <c r="M783" s="307" t="s">
        <v>401</v>
      </c>
      <c r="N783" s="128"/>
      <c r="O783" s="129">
        <v>1</v>
      </c>
      <c r="P783" s="130"/>
      <c r="Q783" s="194">
        <v>0.9</v>
      </c>
      <c r="R783" s="194"/>
      <c r="S783" s="194"/>
      <c r="T783" s="195"/>
      <c r="U783" s="173">
        <f t="shared" si="535"/>
        <v>0.9</v>
      </c>
      <c r="V783" s="172"/>
      <c r="W783" s="174"/>
      <c r="X783" s="3"/>
      <c r="Y783" s="230"/>
    </row>
    <row r="784" spans="1:32" s="1" customFormat="1" ht="13.5" customHeight="1">
      <c r="A784" s="168"/>
      <c r="B784" s="110" t="str">
        <f t="shared" si="513"/>
        <v/>
      </c>
      <c r="C784" s="111">
        <f t="shared" si="514"/>
        <v>3</v>
      </c>
      <c r="D784" s="112">
        <f t="shared" si="515"/>
        <v>1</v>
      </c>
      <c r="E784" s="112">
        <f t="shared" si="516"/>
        <v>17</v>
      </c>
      <c r="F784" s="112">
        <f t="shared" si="517"/>
        <v>7</v>
      </c>
      <c r="G784" s="111" t="str">
        <f t="shared" si="518"/>
        <v/>
      </c>
      <c r="H784" s="111" t="str">
        <f t="shared" si="519"/>
        <v/>
      </c>
      <c r="I784" s="50"/>
      <c r="J784" s="111">
        <f t="shared" si="520"/>
        <v>0</v>
      </c>
      <c r="K784" s="113"/>
      <c r="L784" s="169" t="str">
        <f t="shared" si="534"/>
        <v/>
      </c>
      <c r="M784" s="307" t="s">
        <v>401</v>
      </c>
      <c r="N784" s="128"/>
      <c r="O784" s="129">
        <v>1</v>
      </c>
      <c r="P784" s="130"/>
      <c r="Q784" s="194">
        <v>0.9</v>
      </c>
      <c r="R784" s="194"/>
      <c r="S784" s="194"/>
      <c r="T784" s="195"/>
      <c r="U784" s="173">
        <f t="shared" si="535"/>
        <v>0.9</v>
      </c>
      <c r="V784" s="172"/>
      <c r="W784" s="174"/>
      <c r="X784" s="3"/>
      <c r="Y784" s="230"/>
    </row>
    <row r="785" spans="1:32" s="1" customFormat="1" ht="13.5" customHeight="1">
      <c r="A785" s="168"/>
      <c r="B785" s="110" t="str">
        <f t="shared" si="513"/>
        <v/>
      </c>
      <c r="C785" s="111">
        <f t="shared" si="514"/>
        <v>3</v>
      </c>
      <c r="D785" s="112">
        <f t="shared" si="515"/>
        <v>1</v>
      </c>
      <c r="E785" s="112">
        <f t="shared" si="516"/>
        <v>17</v>
      </c>
      <c r="F785" s="112">
        <f t="shared" si="517"/>
        <v>7</v>
      </c>
      <c r="G785" s="111" t="str">
        <f t="shared" si="518"/>
        <v/>
      </c>
      <c r="H785" s="111" t="str">
        <f t="shared" si="519"/>
        <v/>
      </c>
      <c r="I785" s="50"/>
      <c r="J785" s="111">
        <f t="shared" si="520"/>
        <v>0</v>
      </c>
      <c r="K785" s="113"/>
      <c r="L785" s="169" t="str">
        <f t="shared" si="534"/>
        <v/>
      </c>
      <c r="M785" s="307" t="s">
        <v>401</v>
      </c>
      <c r="N785" s="128"/>
      <c r="O785" s="129">
        <v>1</v>
      </c>
      <c r="P785" s="130"/>
      <c r="Q785" s="194">
        <v>0.9</v>
      </c>
      <c r="R785" s="194"/>
      <c r="S785" s="194"/>
      <c r="T785" s="195"/>
      <c r="U785" s="173">
        <f t="shared" si="535"/>
        <v>0.9</v>
      </c>
      <c r="V785" s="172"/>
      <c r="W785" s="174"/>
      <c r="X785" s="3"/>
      <c r="Y785" s="230"/>
    </row>
    <row r="786" spans="1:32" s="1" customFormat="1" ht="13.5" customHeight="1">
      <c r="A786" s="168"/>
      <c r="B786" s="110" t="str">
        <f t="shared" si="513"/>
        <v/>
      </c>
      <c r="C786" s="111">
        <f t="shared" si="514"/>
        <v>3</v>
      </c>
      <c r="D786" s="112">
        <f t="shared" si="515"/>
        <v>1</v>
      </c>
      <c r="E786" s="112">
        <f t="shared" si="516"/>
        <v>17</v>
      </c>
      <c r="F786" s="112">
        <f t="shared" si="517"/>
        <v>7</v>
      </c>
      <c r="G786" s="111" t="str">
        <f t="shared" si="518"/>
        <v/>
      </c>
      <c r="H786" s="111" t="str">
        <f t="shared" si="519"/>
        <v/>
      </c>
      <c r="I786" s="50"/>
      <c r="J786" s="111">
        <f t="shared" si="520"/>
        <v>0</v>
      </c>
      <c r="K786" s="113"/>
      <c r="L786" s="169" t="str">
        <f t="shared" si="534"/>
        <v/>
      </c>
      <c r="M786" s="307" t="s">
        <v>401</v>
      </c>
      <c r="N786" s="128"/>
      <c r="O786" s="129">
        <v>1</v>
      </c>
      <c r="P786" s="130"/>
      <c r="Q786" s="194">
        <v>0.9</v>
      </c>
      <c r="R786" s="194"/>
      <c r="S786" s="194"/>
      <c r="T786" s="195"/>
      <c r="U786" s="173">
        <f t="shared" si="535"/>
        <v>0.9</v>
      </c>
      <c r="V786" s="172"/>
      <c r="W786" s="174"/>
      <c r="X786" s="3"/>
      <c r="Y786" s="230"/>
    </row>
    <row r="787" spans="1:32" s="1" customFormat="1" ht="13.5" customHeight="1">
      <c r="A787" s="168"/>
      <c r="B787" s="110" t="str">
        <f t="shared" si="513"/>
        <v/>
      </c>
      <c r="C787" s="111">
        <f t="shared" si="514"/>
        <v>3</v>
      </c>
      <c r="D787" s="112">
        <f t="shared" si="515"/>
        <v>1</v>
      </c>
      <c r="E787" s="112">
        <f t="shared" si="516"/>
        <v>17</v>
      </c>
      <c r="F787" s="112">
        <f t="shared" si="517"/>
        <v>7</v>
      </c>
      <c r="G787" s="111" t="str">
        <f t="shared" si="518"/>
        <v/>
      </c>
      <c r="H787" s="111" t="str">
        <f t="shared" si="519"/>
        <v/>
      </c>
      <c r="I787" s="50"/>
      <c r="J787" s="111">
        <f t="shared" si="520"/>
        <v>0</v>
      </c>
      <c r="K787" s="113"/>
      <c r="L787" s="169" t="str">
        <f t="shared" si="534"/>
        <v/>
      </c>
      <c r="M787" s="307" t="s">
        <v>401</v>
      </c>
      <c r="N787" s="128"/>
      <c r="O787" s="129">
        <v>1</v>
      </c>
      <c r="P787" s="130"/>
      <c r="Q787" s="194">
        <v>0.9</v>
      </c>
      <c r="R787" s="194"/>
      <c r="S787" s="194"/>
      <c r="T787" s="195"/>
      <c r="U787" s="173">
        <f t="shared" si="535"/>
        <v>0.9</v>
      </c>
      <c r="V787" s="172"/>
      <c r="W787" s="174"/>
      <c r="X787" s="3"/>
      <c r="Y787" s="230"/>
    </row>
    <row r="788" spans="1:32" s="1" customFormat="1">
      <c r="A788" s="168"/>
      <c r="B788" s="110" t="str">
        <f t="shared" si="513"/>
        <v/>
      </c>
      <c r="C788" s="111">
        <f t="shared" si="514"/>
        <v>3</v>
      </c>
      <c r="D788" s="112">
        <f t="shared" si="515"/>
        <v>1</v>
      </c>
      <c r="E788" s="112">
        <f t="shared" si="516"/>
        <v>17</v>
      </c>
      <c r="F788" s="112">
        <f t="shared" si="517"/>
        <v>7</v>
      </c>
      <c r="G788" s="111" t="str">
        <f t="shared" si="518"/>
        <v/>
      </c>
      <c r="H788" s="111" t="str">
        <f t="shared" si="519"/>
        <v/>
      </c>
      <c r="I788" s="50"/>
      <c r="J788" s="111">
        <f t="shared" si="520"/>
        <v>0</v>
      </c>
      <c r="K788" s="113"/>
      <c r="L788" s="169" t="str">
        <f t="shared" si="534"/>
        <v/>
      </c>
      <c r="M788" s="307" t="s">
        <v>28</v>
      </c>
      <c r="N788" s="164"/>
      <c r="O788" s="170"/>
      <c r="P788" s="171"/>
      <c r="Q788" s="198"/>
      <c r="R788" s="198"/>
      <c r="S788" s="198"/>
      <c r="T788" s="199"/>
      <c r="U788" s="173"/>
      <c r="V788" s="172"/>
      <c r="W788" s="174"/>
      <c r="X788" s="3"/>
      <c r="Y788" s="230"/>
    </row>
    <row r="789" spans="1:32" s="2" customFormat="1" ht="90">
      <c r="A789" s="168">
        <v>3</v>
      </c>
      <c r="B789" s="110" t="str">
        <f t="shared" si="513"/>
        <v/>
      </c>
      <c r="C789" s="111">
        <f t="shared" si="514"/>
        <v>3</v>
      </c>
      <c r="D789" s="112">
        <f t="shared" si="515"/>
        <v>1</v>
      </c>
      <c r="E789" s="112">
        <f t="shared" si="516"/>
        <v>17</v>
      </c>
      <c r="F789" s="112">
        <f t="shared" si="517"/>
        <v>8</v>
      </c>
      <c r="G789" s="111" t="str">
        <f t="shared" si="518"/>
        <v/>
      </c>
      <c r="H789" s="111" t="str">
        <f t="shared" si="519"/>
        <v/>
      </c>
      <c r="I789" s="50"/>
      <c r="J789" s="111" t="str">
        <f t="shared" si="520"/>
        <v/>
      </c>
      <c r="K789" s="113"/>
      <c r="L789" s="169" t="str">
        <f t="shared" si="526"/>
        <v>1.17.8</v>
      </c>
      <c r="M789" s="305" t="s">
        <v>403</v>
      </c>
      <c r="N789" s="164" t="s">
        <v>4</v>
      </c>
      <c r="O789" s="170"/>
      <c r="P789" s="171"/>
      <c r="Q789" s="198"/>
      <c r="R789" s="198"/>
      <c r="S789" s="198"/>
      <c r="T789" s="199"/>
      <c r="U789" s="150" t="s">
        <v>22</v>
      </c>
      <c r="V789" s="172"/>
      <c r="W789" s="178">
        <f>_xlfn.CEILING.MATH(W790,0.5)</f>
        <v>7.5</v>
      </c>
      <c r="X789" s="182"/>
      <c r="Y789" s="230"/>
      <c r="Z789" s="1"/>
    </row>
    <row r="790" spans="1:32" s="1" customFormat="1">
      <c r="A790" s="168"/>
      <c r="B790" s="110" t="str">
        <f t="shared" si="513"/>
        <v/>
      </c>
      <c r="C790" s="111">
        <f t="shared" si="514"/>
        <v>3</v>
      </c>
      <c r="D790" s="112">
        <f t="shared" si="515"/>
        <v>1</v>
      </c>
      <c r="E790" s="112">
        <f t="shared" si="516"/>
        <v>17</v>
      </c>
      <c r="F790" s="112">
        <f t="shared" si="517"/>
        <v>8</v>
      </c>
      <c r="G790" s="111" t="str">
        <f t="shared" si="518"/>
        <v/>
      </c>
      <c r="H790" s="111" t="str">
        <f t="shared" si="519"/>
        <v/>
      </c>
      <c r="I790" s="50"/>
      <c r="J790" s="111">
        <f t="shared" si="520"/>
        <v>0</v>
      </c>
      <c r="K790" s="113"/>
      <c r="L790" s="169" t="str">
        <f t="shared" si="526"/>
        <v/>
      </c>
      <c r="M790" s="307" t="s">
        <v>28</v>
      </c>
      <c r="N790" s="164"/>
      <c r="O790" s="179"/>
      <c r="P790" s="180"/>
      <c r="Q790" s="200"/>
      <c r="R790" s="200"/>
      <c r="S790" s="200"/>
      <c r="T790" s="201"/>
      <c r="U790" s="151" t="s">
        <v>116</v>
      </c>
      <c r="V790" s="152"/>
      <c r="W790" s="181">
        <f>SUM(V791:V792)</f>
        <v>7.15</v>
      </c>
      <c r="X790" s="3"/>
      <c r="Y790" s="230"/>
    </row>
    <row r="791" spans="1:32" s="1" customFormat="1">
      <c r="A791" s="168"/>
      <c r="B791" s="110" t="str">
        <f t="shared" si="513"/>
        <v/>
      </c>
      <c r="C791" s="111">
        <f t="shared" si="514"/>
        <v>3</v>
      </c>
      <c r="D791" s="112">
        <f t="shared" si="515"/>
        <v>1</v>
      </c>
      <c r="E791" s="112">
        <f t="shared" si="516"/>
        <v>17</v>
      </c>
      <c r="F791" s="112">
        <f t="shared" si="517"/>
        <v>8</v>
      </c>
      <c r="G791" s="111" t="str">
        <f t="shared" si="518"/>
        <v/>
      </c>
      <c r="H791" s="111" t="str">
        <f t="shared" si="519"/>
        <v/>
      </c>
      <c r="I791" s="50"/>
      <c r="J791" s="111">
        <f t="shared" si="520"/>
        <v>0</v>
      </c>
      <c r="K791" s="113"/>
      <c r="L791" s="169" t="str">
        <f t="shared" si="526"/>
        <v/>
      </c>
      <c r="M791" s="306" t="s">
        <v>206</v>
      </c>
      <c r="N791" s="164"/>
      <c r="O791" s="170"/>
      <c r="P791" s="171"/>
      <c r="Q791" s="198"/>
      <c r="R791" s="198"/>
      <c r="S791" s="198"/>
      <c r="T791" s="199"/>
      <c r="U791" s="173"/>
      <c r="V791" s="172">
        <f>SUM(U792:U792)</f>
        <v>7.15</v>
      </c>
      <c r="W791" s="174"/>
      <c r="X791" s="3"/>
      <c r="Y791" s="230"/>
      <c r="Z791" s="185"/>
      <c r="AA791" s="185"/>
      <c r="AB791" s="185"/>
      <c r="AC791" s="185"/>
      <c r="AD791" s="185"/>
      <c r="AE791" s="185"/>
      <c r="AF791" s="185"/>
    </row>
    <row r="792" spans="1:32" s="1" customFormat="1" ht="13.5" customHeight="1">
      <c r="A792" s="168"/>
      <c r="B792" s="110" t="str">
        <f t="shared" si="513"/>
        <v/>
      </c>
      <c r="C792" s="111">
        <f t="shared" si="514"/>
        <v>3</v>
      </c>
      <c r="D792" s="112">
        <f t="shared" si="515"/>
        <v>1</v>
      </c>
      <c r="E792" s="112">
        <f t="shared" si="516"/>
        <v>17</v>
      </c>
      <c r="F792" s="112">
        <f t="shared" si="517"/>
        <v>8</v>
      </c>
      <c r="G792" s="111" t="str">
        <f t="shared" si="518"/>
        <v/>
      </c>
      <c r="H792" s="111" t="str">
        <f t="shared" si="519"/>
        <v/>
      </c>
      <c r="I792" s="50"/>
      <c r="J792" s="111">
        <f t="shared" si="520"/>
        <v>0</v>
      </c>
      <c r="K792" s="113"/>
      <c r="L792" s="169" t="str">
        <f t="shared" si="526"/>
        <v/>
      </c>
      <c r="M792" s="307" t="s">
        <v>404</v>
      </c>
      <c r="N792" s="128"/>
      <c r="O792" s="129">
        <v>1</v>
      </c>
      <c r="P792" s="130"/>
      <c r="Q792" s="194"/>
      <c r="R792" s="194"/>
      <c r="S792" s="194"/>
      <c r="T792" s="195">
        <v>7.15</v>
      </c>
      <c r="U792" s="173">
        <f t="shared" ref="U792" si="536">PRODUCT(O792:T792)</f>
        <v>7.15</v>
      </c>
      <c r="V792" s="172"/>
      <c r="W792" s="174"/>
      <c r="X792" s="3"/>
      <c r="Y792" s="230"/>
    </row>
    <row r="793" spans="1:32">
      <c r="A793" s="115"/>
      <c r="B793" s="110" t="str">
        <f t="shared" si="513"/>
        <v/>
      </c>
      <c r="C793" s="111">
        <f t="shared" si="514"/>
        <v>3</v>
      </c>
      <c r="D793" s="112">
        <f t="shared" si="515"/>
        <v>1</v>
      </c>
      <c r="E793" s="112">
        <f t="shared" si="516"/>
        <v>17</v>
      </c>
      <c r="F793" s="112">
        <f t="shared" si="517"/>
        <v>8</v>
      </c>
      <c r="G793" s="111" t="str">
        <f t="shared" si="518"/>
        <v/>
      </c>
      <c r="H793" s="111" t="str">
        <f t="shared" si="519"/>
        <v/>
      </c>
      <c r="I793" s="50"/>
      <c r="J793" s="111">
        <f t="shared" si="520"/>
        <v>0</v>
      </c>
      <c r="K793" s="113"/>
      <c r="L793" s="169" t="str">
        <f t="shared" si="526"/>
        <v/>
      </c>
      <c r="M793" s="307" t="s">
        <v>28</v>
      </c>
      <c r="N793" s="128"/>
      <c r="O793" s="129"/>
      <c r="P793" s="130"/>
      <c r="Q793" s="194"/>
      <c r="R793" s="194"/>
      <c r="S793" s="194"/>
      <c r="T793" s="195"/>
      <c r="U793" s="132"/>
      <c r="V793" s="131"/>
      <c r="W793" s="133"/>
      <c r="X793" s="64"/>
      <c r="Y793" s="231"/>
    </row>
    <row r="794" spans="1:32" ht="90">
      <c r="A794" s="115">
        <v>3</v>
      </c>
      <c r="B794" s="110" t="str">
        <f t="shared" si="513"/>
        <v/>
      </c>
      <c r="C794" s="111">
        <f t="shared" si="514"/>
        <v>3</v>
      </c>
      <c r="D794" s="112">
        <f t="shared" si="515"/>
        <v>1</v>
      </c>
      <c r="E794" s="112">
        <f t="shared" si="516"/>
        <v>17</v>
      </c>
      <c r="F794" s="112">
        <f t="shared" si="517"/>
        <v>9</v>
      </c>
      <c r="G794" s="111" t="str">
        <f t="shared" si="518"/>
        <v/>
      </c>
      <c r="H794" s="111" t="str">
        <f t="shared" si="519"/>
        <v/>
      </c>
      <c r="I794" s="50"/>
      <c r="J794" s="111" t="str">
        <f t="shared" si="520"/>
        <v/>
      </c>
      <c r="K794" s="113"/>
      <c r="L794" s="169" t="str">
        <f t="shared" si="526"/>
        <v>1.17.9</v>
      </c>
      <c r="M794" s="305" t="s">
        <v>405</v>
      </c>
      <c r="N794" s="164" t="s">
        <v>16</v>
      </c>
      <c r="O794" s="129"/>
      <c r="P794" s="130"/>
      <c r="Q794" s="194"/>
      <c r="R794" s="194"/>
      <c r="S794" s="194"/>
      <c r="T794" s="195"/>
      <c r="U794" s="150" t="s">
        <v>22</v>
      </c>
      <c r="V794" s="131"/>
      <c r="W794" s="178">
        <f>_xlfn.CEILING.MATH(W795,0.5)</f>
        <v>14</v>
      </c>
      <c r="X794" s="64"/>
      <c r="Y794" s="231"/>
      <c r="Z794" s="1"/>
    </row>
    <row r="795" spans="1:32">
      <c r="A795" s="115"/>
      <c r="B795" s="110" t="str">
        <f t="shared" ref="B795:B840" si="537">IF(OR(A795&gt;C794+1,A795&gt;5),"ERRO","")</f>
        <v/>
      </c>
      <c r="C795" s="111">
        <f t="shared" ref="C795:C840" si="538">IF(A795=0,C794,A795)</f>
        <v>3</v>
      </c>
      <c r="D795" s="112">
        <f t="shared" ref="D795:D840" si="539">IF(A795=0,D794,IF(A795=1,D794+1,D794))</f>
        <v>1</v>
      </c>
      <c r="E795" s="112">
        <f t="shared" ref="E795:E840" si="540">IF(A795=0,E794,IF(D795&gt;D794,"",IF(E794&lt;&gt;"",IF(A795=2,E794+1,E794),1)))</f>
        <v>17</v>
      </c>
      <c r="F795" s="112">
        <f t="shared" ref="F795:F840" si="541">IF(A795=0,F794,IF(D795&gt;D794,"",IF(E795&lt;&gt;E794,"",IF(F794&lt;&gt;"",IF(A795=3,F794+1,F794),1))))</f>
        <v>9</v>
      </c>
      <c r="G795" s="111" t="str">
        <f t="shared" ref="G795:G840" si="542">IF(A795=0,G794,IF(D795&gt;D794,"",IF(E795&lt;&gt;E794,"",IF(F794&lt;&gt;F795,"",IF(G794&lt;&gt;"",IF(A795=4,G794+1,G794),1)))))</f>
        <v/>
      </c>
      <c r="H795" s="111" t="str">
        <f t="shared" ref="H795:H840" si="543">IF(A795=0,H794,IF(D795&gt;D794,"",IF(E795&lt;&gt;E794,"",IF(F794&lt;&gt;F795,"",IF(G795&lt;&gt;G794,"",IF(A795=5,IF(H794="",1,H794+1),""))))))</f>
        <v/>
      </c>
      <c r="I795" s="50"/>
      <c r="J795" s="111">
        <f t="shared" ref="J795:J840" si="544">IF(A795=0,I794,IF(D795&gt;D794,"",IF(E795&lt;&gt;E794,"",IF(F794&lt;&gt;F795,"",IF(G795&lt;&gt;G794,"",IF(H795&lt;&gt;H794,"",IF(A795=6,IF(I794="",1,I794+1),"")))))))</f>
        <v>0</v>
      </c>
      <c r="K795" s="113"/>
      <c r="L795" s="169" t="str">
        <f t="shared" si="526"/>
        <v/>
      </c>
      <c r="M795" s="305" t="s">
        <v>28</v>
      </c>
      <c r="N795" s="128"/>
      <c r="O795" s="139"/>
      <c r="P795" s="140"/>
      <c r="Q795" s="196"/>
      <c r="R795" s="196"/>
      <c r="S795" s="196"/>
      <c r="T795" s="197"/>
      <c r="U795" s="151" t="s">
        <v>116</v>
      </c>
      <c r="V795" s="152"/>
      <c r="W795" s="153">
        <f>SUM(V796:V797)</f>
        <v>13.55</v>
      </c>
      <c r="X795" s="147"/>
      <c r="Y795" s="231"/>
    </row>
    <row r="796" spans="1:32">
      <c r="A796" s="115"/>
      <c r="B796" s="110" t="str">
        <f t="shared" si="537"/>
        <v/>
      </c>
      <c r="C796" s="111">
        <f t="shared" si="538"/>
        <v>3</v>
      </c>
      <c r="D796" s="112">
        <f t="shared" si="539"/>
        <v>1</v>
      </c>
      <c r="E796" s="112">
        <f t="shared" si="540"/>
        <v>17</v>
      </c>
      <c r="F796" s="112">
        <f t="shared" si="541"/>
        <v>9</v>
      </c>
      <c r="G796" s="111" t="str">
        <f t="shared" si="542"/>
        <v/>
      </c>
      <c r="H796" s="111" t="str">
        <f t="shared" si="543"/>
        <v/>
      </c>
      <c r="I796" s="50"/>
      <c r="J796" s="111">
        <f t="shared" si="544"/>
        <v>0</v>
      </c>
      <c r="K796" s="113"/>
      <c r="L796" s="169" t="str">
        <f t="shared" si="526"/>
        <v/>
      </c>
      <c r="M796" s="306" t="s">
        <v>373</v>
      </c>
      <c r="N796" s="128"/>
      <c r="O796" s="129"/>
      <c r="P796" s="130"/>
      <c r="Q796" s="194"/>
      <c r="R796" s="194"/>
      <c r="S796" s="194"/>
      <c r="T796" s="195"/>
      <c r="U796" s="132"/>
      <c r="V796" s="131">
        <f>SUM(U797:U797)</f>
        <v>13.55</v>
      </c>
      <c r="W796" s="158"/>
      <c r="X796" s="64"/>
      <c r="Y796" s="231"/>
      <c r="Z796" s="185"/>
      <c r="AA796" s="155"/>
      <c r="AB796" s="155"/>
      <c r="AC796" s="155"/>
      <c r="AD796" s="155"/>
      <c r="AE796" s="155"/>
      <c r="AF796" s="155"/>
    </row>
    <row r="797" spans="1:32">
      <c r="A797" s="115"/>
      <c r="B797" s="110" t="str">
        <f t="shared" si="537"/>
        <v/>
      </c>
      <c r="C797" s="111">
        <f t="shared" si="538"/>
        <v>3</v>
      </c>
      <c r="D797" s="112">
        <f t="shared" si="539"/>
        <v>1</v>
      </c>
      <c r="E797" s="112">
        <f t="shared" si="540"/>
        <v>17</v>
      </c>
      <c r="F797" s="112">
        <f t="shared" si="541"/>
        <v>9</v>
      </c>
      <c r="G797" s="111" t="str">
        <f t="shared" si="542"/>
        <v/>
      </c>
      <c r="H797" s="111" t="str">
        <f t="shared" si="543"/>
        <v/>
      </c>
      <c r="I797" s="50"/>
      <c r="J797" s="111">
        <f t="shared" si="544"/>
        <v>0</v>
      </c>
      <c r="K797" s="113"/>
      <c r="L797" s="169" t="str">
        <f t="shared" si="526"/>
        <v/>
      </c>
      <c r="M797" s="307" t="s">
        <v>406</v>
      </c>
      <c r="N797" s="128"/>
      <c r="O797" s="129">
        <v>1</v>
      </c>
      <c r="P797" s="130"/>
      <c r="Q797" s="194"/>
      <c r="R797" s="194"/>
      <c r="S797" s="194"/>
      <c r="T797" s="195">
        <v>13.55</v>
      </c>
      <c r="U797" s="132">
        <f t="shared" ref="U797" si="545">PRODUCT(O797:T797)</f>
        <v>13.55</v>
      </c>
      <c r="V797" s="131"/>
      <c r="W797" s="158"/>
      <c r="X797" s="64"/>
      <c r="Y797" s="231"/>
      <c r="Z797" s="155"/>
      <c r="AA797" s="155"/>
      <c r="AB797" s="155"/>
      <c r="AC797" s="155"/>
      <c r="AD797" s="155"/>
      <c r="AE797" s="155"/>
      <c r="AF797" s="155"/>
    </row>
    <row r="798" spans="1:32">
      <c r="A798" s="115"/>
      <c r="B798" s="110" t="str">
        <f t="shared" si="537"/>
        <v/>
      </c>
      <c r="C798" s="111">
        <f t="shared" si="538"/>
        <v>3</v>
      </c>
      <c r="D798" s="112">
        <f t="shared" si="539"/>
        <v>1</v>
      </c>
      <c r="E798" s="112">
        <f t="shared" si="540"/>
        <v>17</v>
      </c>
      <c r="F798" s="112">
        <f t="shared" si="541"/>
        <v>9</v>
      </c>
      <c r="G798" s="111" t="str">
        <f t="shared" si="542"/>
        <v/>
      </c>
      <c r="H798" s="111" t="str">
        <f t="shared" si="543"/>
        <v/>
      </c>
      <c r="I798" s="50"/>
      <c r="J798" s="111">
        <f t="shared" si="544"/>
        <v>0</v>
      </c>
      <c r="K798" s="113"/>
      <c r="L798" s="169" t="str">
        <f t="shared" si="526"/>
        <v/>
      </c>
      <c r="M798" s="165"/>
      <c r="N798" s="128"/>
      <c r="O798" s="129"/>
      <c r="P798" s="130"/>
      <c r="Q798" s="194"/>
      <c r="R798" s="194"/>
      <c r="S798" s="194"/>
      <c r="T798" s="195"/>
      <c r="U798" s="132"/>
      <c r="V798" s="131"/>
      <c r="W798" s="133"/>
      <c r="X798" s="64"/>
      <c r="Y798" s="231"/>
    </row>
    <row r="799" spans="1:32" s="1" customFormat="1">
      <c r="A799" s="168">
        <v>2</v>
      </c>
      <c r="B799" s="110" t="str">
        <f t="shared" si="537"/>
        <v/>
      </c>
      <c r="C799" s="111">
        <f t="shared" si="538"/>
        <v>2</v>
      </c>
      <c r="D799" s="112">
        <f t="shared" si="539"/>
        <v>1</v>
      </c>
      <c r="E799" s="112">
        <f t="shared" si="540"/>
        <v>18</v>
      </c>
      <c r="F799" s="112" t="str">
        <f t="shared" si="541"/>
        <v/>
      </c>
      <c r="G799" s="111" t="str">
        <f t="shared" si="542"/>
        <v/>
      </c>
      <c r="H799" s="111" t="str">
        <f t="shared" si="543"/>
        <v/>
      </c>
      <c r="I799" s="50"/>
      <c r="J799" s="111" t="str">
        <f t="shared" si="544"/>
        <v/>
      </c>
      <c r="K799" s="113"/>
      <c r="L799" s="212" t="str">
        <f t="shared" si="526"/>
        <v>1.18</v>
      </c>
      <c r="M799" s="225" t="s">
        <v>60</v>
      </c>
      <c r="N799" s="235"/>
      <c r="O799" s="170"/>
      <c r="P799" s="171"/>
      <c r="Q799" s="198"/>
      <c r="R799" s="198"/>
      <c r="S799" s="198"/>
      <c r="T799" s="199"/>
      <c r="U799" s="173"/>
      <c r="V799" s="172"/>
      <c r="W799" s="174"/>
      <c r="X799" s="3"/>
      <c r="Y799" s="231"/>
    </row>
    <row r="800" spans="1:32" s="1" customFormat="1">
      <c r="A800" s="168"/>
      <c r="B800" s="110" t="str">
        <f t="shared" si="537"/>
        <v/>
      </c>
      <c r="C800" s="111">
        <f t="shared" si="538"/>
        <v>2</v>
      </c>
      <c r="D800" s="112">
        <f t="shared" si="539"/>
        <v>1</v>
      </c>
      <c r="E800" s="112">
        <f t="shared" si="540"/>
        <v>18</v>
      </c>
      <c r="F800" s="112" t="str">
        <f t="shared" si="541"/>
        <v/>
      </c>
      <c r="G800" s="111" t="str">
        <f t="shared" si="542"/>
        <v/>
      </c>
      <c r="H800" s="111" t="str">
        <f t="shared" si="543"/>
        <v/>
      </c>
      <c r="I800" s="50"/>
      <c r="J800" s="111">
        <f t="shared" si="544"/>
        <v>0</v>
      </c>
      <c r="K800" s="113"/>
      <c r="L800" s="169" t="str">
        <f t="shared" si="526"/>
        <v/>
      </c>
      <c r="M800" s="183"/>
      <c r="N800" s="235"/>
      <c r="O800" s="170"/>
      <c r="P800" s="171"/>
      <c r="Q800" s="198"/>
      <c r="R800" s="198"/>
      <c r="S800" s="198"/>
      <c r="T800" s="199"/>
      <c r="U800" s="173"/>
      <c r="V800" s="172"/>
      <c r="W800" s="174"/>
      <c r="X800" s="3"/>
      <c r="Y800" s="231"/>
    </row>
    <row r="801" spans="1:25" s="1" customFormat="1" ht="56.25" customHeight="1">
      <c r="A801" s="168">
        <v>3</v>
      </c>
      <c r="B801" s="110" t="str">
        <f t="shared" si="537"/>
        <v/>
      </c>
      <c r="C801" s="111">
        <f t="shared" si="538"/>
        <v>3</v>
      </c>
      <c r="D801" s="112">
        <f t="shared" si="539"/>
        <v>1</v>
      </c>
      <c r="E801" s="112">
        <f t="shared" si="540"/>
        <v>18</v>
      </c>
      <c r="F801" s="112">
        <f t="shared" si="541"/>
        <v>1</v>
      </c>
      <c r="G801" s="111" t="str">
        <f t="shared" si="542"/>
        <v/>
      </c>
      <c r="H801" s="111" t="str">
        <f t="shared" si="543"/>
        <v/>
      </c>
      <c r="I801" s="50"/>
      <c r="J801" s="111" t="str">
        <f t="shared" si="544"/>
        <v/>
      </c>
      <c r="K801" s="113"/>
      <c r="L801" s="169" t="str">
        <f t="shared" si="526"/>
        <v>1.18.1</v>
      </c>
      <c r="M801" s="310" t="s">
        <v>407</v>
      </c>
      <c r="N801" s="164" t="s">
        <v>4</v>
      </c>
      <c r="O801" s="157"/>
      <c r="P801" s="171"/>
      <c r="Q801" s="198"/>
      <c r="R801" s="198"/>
      <c r="S801" s="198"/>
      <c r="T801" s="199"/>
      <c r="U801" s="150" t="s">
        <v>22</v>
      </c>
      <c r="V801" s="172"/>
      <c r="W801" s="178">
        <f>_xlfn.CEILING.MATH(W802,0.5)</f>
        <v>2.5</v>
      </c>
      <c r="X801" s="3"/>
      <c r="Y801" s="231"/>
    </row>
    <row r="802" spans="1:25" s="1" customFormat="1">
      <c r="A802" s="168"/>
      <c r="B802" s="110" t="str">
        <f t="shared" si="537"/>
        <v/>
      </c>
      <c r="C802" s="111">
        <f t="shared" si="538"/>
        <v>3</v>
      </c>
      <c r="D802" s="112">
        <f t="shared" si="539"/>
        <v>1</v>
      </c>
      <c r="E802" s="112">
        <f t="shared" si="540"/>
        <v>18</v>
      </c>
      <c r="F802" s="112">
        <f t="shared" si="541"/>
        <v>1</v>
      </c>
      <c r="G802" s="111" t="str">
        <f t="shared" si="542"/>
        <v/>
      </c>
      <c r="H802" s="111" t="str">
        <f t="shared" si="543"/>
        <v/>
      </c>
      <c r="I802" s="50"/>
      <c r="J802" s="111">
        <f t="shared" si="544"/>
        <v>0</v>
      </c>
      <c r="K802" s="113"/>
      <c r="L802" s="169" t="str">
        <f t="shared" si="526"/>
        <v/>
      </c>
      <c r="M802" s="305" t="s">
        <v>28</v>
      </c>
      <c r="N802" s="164"/>
      <c r="O802" s="179"/>
      <c r="P802" s="180"/>
      <c r="Q802" s="200"/>
      <c r="R802" s="200"/>
      <c r="S802" s="200"/>
      <c r="T802" s="201"/>
      <c r="U802" s="151" t="s">
        <v>116</v>
      </c>
      <c r="V802" s="152"/>
      <c r="W802" s="181">
        <f>SUM(V803:V804)</f>
        <v>2.1</v>
      </c>
      <c r="X802" s="236"/>
      <c r="Y802" s="231"/>
    </row>
    <row r="803" spans="1:25" s="1" customFormat="1">
      <c r="A803" s="168"/>
      <c r="B803" s="110" t="str">
        <f t="shared" si="537"/>
        <v/>
      </c>
      <c r="C803" s="111">
        <f t="shared" si="538"/>
        <v>3</v>
      </c>
      <c r="D803" s="112">
        <f t="shared" si="539"/>
        <v>1</v>
      </c>
      <c r="E803" s="112">
        <f t="shared" si="540"/>
        <v>18</v>
      </c>
      <c r="F803" s="112">
        <f t="shared" si="541"/>
        <v>1</v>
      </c>
      <c r="G803" s="111" t="str">
        <f t="shared" si="542"/>
        <v/>
      </c>
      <c r="H803" s="111" t="str">
        <f t="shared" si="543"/>
        <v/>
      </c>
      <c r="I803" s="50"/>
      <c r="J803" s="111">
        <f t="shared" si="544"/>
        <v>0</v>
      </c>
      <c r="K803" s="113"/>
      <c r="L803" s="169" t="str">
        <f t="shared" si="526"/>
        <v/>
      </c>
      <c r="M803" s="306" t="s">
        <v>391</v>
      </c>
      <c r="N803" s="164"/>
      <c r="O803" s="170"/>
      <c r="P803" s="171"/>
      <c r="Q803" s="198"/>
      <c r="R803" s="198"/>
      <c r="S803" s="198"/>
      <c r="T803" s="199"/>
      <c r="U803" s="173"/>
      <c r="V803" s="172">
        <f>SUM(U804:U804)</f>
        <v>2.1</v>
      </c>
      <c r="W803" s="174"/>
      <c r="X803" s="3"/>
      <c r="Y803" s="231"/>
    </row>
    <row r="804" spans="1:25" s="1" customFormat="1">
      <c r="A804" s="168"/>
      <c r="B804" s="110" t="str">
        <f t="shared" si="537"/>
        <v/>
      </c>
      <c r="C804" s="111">
        <f t="shared" si="538"/>
        <v>3</v>
      </c>
      <c r="D804" s="112">
        <f t="shared" si="539"/>
        <v>1</v>
      </c>
      <c r="E804" s="112">
        <f t="shared" si="540"/>
        <v>18</v>
      </c>
      <c r="F804" s="112">
        <f t="shared" si="541"/>
        <v>1</v>
      </c>
      <c r="G804" s="111" t="str">
        <f t="shared" si="542"/>
        <v/>
      </c>
      <c r="H804" s="111" t="str">
        <f t="shared" si="543"/>
        <v/>
      </c>
      <c r="I804" s="50"/>
      <c r="J804" s="111">
        <f t="shared" si="544"/>
        <v>0</v>
      </c>
      <c r="K804" s="113"/>
      <c r="L804" s="169" t="str">
        <f t="shared" si="526"/>
        <v/>
      </c>
      <c r="M804" s="307" t="s">
        <v>408</v>
      </c>
      <c r="N804" s="164"/>
      <c r="O804" s="170">
        <v>1</v>
      </c>
      <c r="P804" s="171"/>
      <c r="Q804" s="198"/>
      <c r="R804" s="198"/>
      <c r="S804" s="198"/>
      <c r="T804" s="199">
        <v>2.1</v>
      </c>
      <c r="U804" s="173">
        <f t="shared" ref="U804" si="546">PRODUCT(O804:T804)</f>
        <v>2.1</v>
      </c>
      <c r="W804" s="174"/>
      <c r="X804" s="3"/>
      <c r="Y804" s="231"/>
    </row>
    <row r="805" spans="1:25" s="1" customFormat="1">
      <c r="A805" s="168"/>
      <c r="B805" s="110" t="str">
        <f t="shared" si="537"/>
        <v/>
      </c>
      <c r="C805" s="111">
        <f t="shared" si="538"/>
        <v>3</v>
      </c>
      <c r="D805" s="112">
        <f t="shared" si="539"/>
        <v>1</v>
      </c>
      <c r="E805" s="112">
        <f t="shared" si="540"/>
        <v>18</v>
      </c>
      <c r="F805" s="112">
        <f t="shared" si="541"/>
        <v>1</v>
      </c>
      <c r="G805" s="111" t="str">
        <f t="shared" si="542"/>
        <v/>
      </c>
      <c r="H805" s="111" t="str">
        <f t="shared" si="543"/>
        <v/>
      </c>
      <c r="I805" s="50"/>
      <c r="J805" s="111">
        <f t="shared" si="544"/>
        <v>0</v>
      </c>
      <c r="K805" s="113"/>
      <c r="L805" s="169" t="str">
        <f t="shared" si="526"/>
        <v/>
      </c>
      <c r="M805" s="307" t="s">
        <v>28</v>
      </c>
      <c r="N805" s="164"/>
      <c r="O805" s="170"/>
      <c r="P805" s="171"/>
      <c r="Q805" s="198"/>
      <c r="R805" s="198"/>
      <c r="S805" s="198"/>
      <c r="T805" s="199"/>
      <c r="U805" s="173"/>
      <c r="V805" s="172"/>
      <c r="W805" s="174"/>
      <c r="X805" s="3"/>
      <c r="Y805" s="230"/>
    </row>
    <row r="806" spans="1:25" s="1" customFormat="1" ht="78.75">
      <c r="A806" s="168">
        <v>3</v>
      </c>
      <c r="B806" s="110" t="str">
        <f t="shared" si="537"/>
        <v/>
      </c>
      <c r="C806" s="111">
        <f t="shared" si="538"/>
        <v>3</v>
      </c>
      <c r="D806" s="112">
        <f t="shared" si="539"/>
        <v>1</v>
      </c>
      <c r="E806" s="112">
        <f t="shared" si="540"/>
        <v>18</v>
      </c>
      <c r="F806" s="112">
        <f t="shared" si="541"/>
        <v>2</v>
      </c>
      <c r="G806" s="111" t="str">
        <f t="shared" si="542"/>
        <v/>
      </c>
      <c r="H806" s="111" t="str">
        <f t="shared" si="543"/>
        <v/>
      </c>
      <c r="I806" s="50"/>
      <c r="J806" s="111" t="str">
        <f t="shared" si="544"/>
        <v/>
      </c>
      <c r="K806" s="113"/>
      <c r="L806" s="169" t="str">
        <f t="shared" si="526"/>
        <v>1.18.2</v>
      </c>
      <c r="M806" s="310" t="s">
        <v>409</v>
      </c>
      <c r="N806" s="164"/>
      <c r="O806" s="170"/>
      <c r="P806" s="171"/>
      <c r="Q806" s="198"/>
      <c r="R806" s="198"/>
      <c r="S806" s="198"/>
      <c r="T806" s="199"/>
      <c r="U806" s="173"/>
      <c r="V806" s="172"/>
      <c r="W806" s="174"/>
      <c r="X806" s="3"/>
      <c r="Y806" s="231"/>
    </row>
    <row r="807" spans="1:25" s="1" customFormat="1">
      <c r="A807" s="168"/>
      <c r="B807" s="110" t="str">
        <f t="shared" si="537"/>
        <v/>
      </c>
      <c r="C807" s="111">
        <f t="shared" si="538"/>
        <v>3</v>
      </c>
      <c r="D807" s="112">
        <f t="shared" si="539"/>
        <v>1</v>
      </c>
      <c r="E807" s="112">
        <f t="shared" si="540"/>
        <v>18</v>
      </c>
      <c r="F807" s="112">
        <f t="shared" si="541"/>
        <v>2</v>
      </c>
      <c r="G807" s="111" t="str">
        <f t="shared" si="542"/>
        <v/>
      </c>
      <c r="H807" s="111" t="str">
        <f t="shared" si="543"/>
        <v/>
      </c>
      <c r="I807" s="50"/>
      <c r="J807" s="111">
        <f t="shared" si="544"/>
        <v>0</v>
      </c>
      <c r="K807" s="113"/>
      <c r="L807" s="169" t="str">
        <f t="shared" si="526"/>
        <v/>
      </c>
      <c r="M807" s="307" t="s">
        <v>28</v>
      </c>
      <c r="N807" s="164"/>
      <c r="O807" s="170"/>
      <c r="P807" s="171"/>
      <c r="Q807" s="198"/>
      <c r="R807" s="198"/>
      <c r="S807" s="198"/>
      <c r="T807" s="199"/>
      <c r="U807" s="173"/>
      <c r="V807" s="172"/>
      <c r="W807" s="174"/>
      <c r="X807" s="3"/>
      <c r="Y807" s="231"/>
    </row>
    <row r="808" spans="1:25" s="1" customFormat="1" ht="33.75">
      <c r="A808" s="168">
        <v>4</v>
      </c>
      <c r="B808" s="110" t="str">
        <f t="shared" si="537"/>
        <v/>
      </c>
      <c r="C808" s="111">
        <f t="shared" si="538"/>
        <v>4</v>
      </c>
      <c r="D808" s="112">
        <f t="shared" si="539"/>
        <v>1</v>
      </c>
      <c r="E808" s="112">
        <f t="shared" si="540"/>
        <v>18</v>
      </c>
      <c r="F808" s="112">
        <f t="shared" si="541"/>
        <v>2</v>
      </c>
      <c r="G808" s="111">
        <f t="shared" si="542"/>
        <v>1</v>
      </c>
      <c r="H808" s="111" t="str">
        <f t="shared" si="543"/>
        <v/>
      </c>
      <c r="I808" s="50"/>
      <c r="J808" s="111" t="str">
        <f t="shared" si="544"/>
        <v/>
      </c>
      <c r="K808" s="113"/>
      <c r="L808" s="169" t="str">
        <f t="shared" si="526"/>
        <v>1.18.2.1</v>
      </c>
      <c r="M808" s="305" t="s">
        <v>410</v>
      </c>
      <c r="N808" s="164" t="s">
        <v>4</v>
      </c>
      <c r="O808" s="170"/>
      <c r="P808" s="171"/>
      <c r="Q808" s="198"/>
      <c r="R808" s="198"/>
      <c r="S808" s="198"/>
      <c r="T808" s="199"/>
      <c r="U808" s="150" t="s">
        <v>22</v>
      </c>
      <c r="V808" s="172"/>
      <c r="W808" s="178">
        <f>_xlfn.CEILING.MATH(W809,0.5)</f>
        <v>2.5</v>
      </c>
      <c r="X808" s="3"/>
      <c r="Y808" s="231"/>
    </row>
    <row r="809" spans="1:25" s="1" customFormat="1">
      <c r="A809" s="168"/>
      <c r="B809" s="110" t="str">
        <f t="shared" si="537"/>
        <v/>
      </c>
      <c r="C809" s="111">
        <f t="shared" si="538"/>
        <v>4</v>
      </c>
      <c r="D809" s="112">
        <f t="shared" si="539"/>
        <v>1</v>
      </c>
      <c r="E809" s="112">
        <f t="shared" si="540"/>
        <v>18</v>
      </c>
      <c r="F809" s="112">
        <f t="shared" si="541"/>
        <v>2</v>
      </c>
      <c r="G809" s="111">
        <f t="shared" si="542"/>
        <v>1</v>
      </c>
      <c r="H809" s="111" t="str">
        <f t="shared" si="543"/>
        <v/>
      </c>
      <c r="I809" s="50"/>
      <c r="J809" s="111">
        <f t="shared" si="544"/>
        <v>0</v>
      </c>
      <c r="K809" s="113"/>
      <c r="L809" s="169" t="str">
        <f t="shared" si="526"/>
        <v/>
      </c>
      <c r="M809" s="305" t="s">
        <v>28</v>
      </c>
      <c r="N809" s="164"/>
      <c r="O809" s="179"/>
      <c r="P809" s="180"/>
      <c r="Q809" s="200"/>
      <c r="R809" s="200"/>
      <c r="S809" s="200"/>
      <c r="T809" s="201"/>
      <c r="U809" s="151" t="s">
        <v>116</v>
      </c>
      <c r="V809" s="152"/>
      <c r="W809" s="181">
        <f>SUM(V810:V811)</f>
        <v>2.5</v>
      </c>
      <c r="X809" s="236"/>
      <c r="Y809" s="231"/>
    </row>
    <row r="810" spans="1:25" s="1" customFormat="1">
      <c r="A810" s="168"/>
      <c r="B810" s="110" t="str">
        <f t="shared" si="537"/>
        <v/>
      </c>
      <c r="C810" s="111">
        <f t="shared" si="538"/>
        <v>4</v>
      </c>
      <c r="D810" s="112">
        <f t="shared" si="539"/>
        <v>1</v>
      </c>
      <c r="E810" s="112">
        <f t="shared" si="540"/>
        <v>18</v>
      </c>
      <c r="F810" s="112">
        <f t="shared" si="541"/>
        <v>2</v>
      </c>
      <c r="G810" s="111">
        <f t="shared" si="542"/>
        <v>1</v>
      </c>
      <c r="H810" s="111" t="str">
        <f t="shared" si="543"/>
        <v/>
      </c>
      <c r="I810" s="50"/>
      <c r="J810" s="111">
        <f t="shared" si="544"/>
        <v>0</v>
      </c>
      <c r="K810" s="113"/>
      <c r="L810" s="169" t="str">
        <f t="shared" si="526"/>
        <v/>
      </c>
      <c r="M810" s="306" t="s">
        <v>258</v>
      </c>
      <c r="N810" s="164"/>
      <c r="O810" s="170"/>
      <c r="P810" s="171"/>
      <c r="Q810" s="198"/>
      <c r="R810" s="198"/>
      <c r="S810" s="198"/>
      <c r="T810" s="199"/>
      <c r="U810" s="173"/>
      <c r="V810" s="172">
        <f>SUM(U811:U811)</f>
        <v>2.5</v>
      </c>
      <c r="W810" s="174"/>
      <c r="X810" s="3"/>
      <c r="Y810" s="231"/>
    </row>
    <row r="811" spans="1:25" s="1" customFormat="1">
      <c r="A811" s="168"/>
      <c r="B811" s="110" t="str">
        <f t="shared" si="537"/>
        <v/>
      </c>
      <c r="C811" s="111">
        <f t="shared" si="538"/>
        <v>4</v>
      </c>
      <c r="D811" s="112">
        <f t="shared" si="539"/>
        <v>1</v>
      </c>
      <c r="E811" s="112">
        <f t="shared" si="540"/>
        <v>18</v>
      </c>
      <c r="F811" s="112">
        <f t="shared" si="541"/>
        <v>2</v>
      </c>
      <c r="G811" s="111">
        <f t="shared" si="542"/>
        <v>1</v>
      </c>
      <c r="H811" s="111" t="str">
        <f t="shared" si="543"/>
        <v/>
      </c>
      <c r="I811" s="50"/>
      <c r="J811" s="111">
        <f t="shared" si="544"/>
        <v>0</v>
      </c>
      <c r="K811" s="113"/>
      <c r="L811" s="169" t="str">
        <f t="shared" si="526"/>
        <v/>
      </c>
      <c r="M811" s="307" t="s">
        <v>411</v>
      </c>
      <c r="N811" s="164"/>
      <c r="O811" s="170">
        <v>1</v>
      </c>
      <c r="P811" s="171"/>
      <c r="Q811" s="198"/>
      <c r="R811" s="198"/>
      <c r="S811" s="198"/>
      <c r="T811" s="199">
        <f>W801</f>
        <v>2.5</v>
      </c>
      <c r="U811" s="173">
        <f t="shared" ref="U811" si="547">PRODUCT(O811:T811)</f>
        <v>2.5</v>
      </c>
      <c r="W811" s="174"/>
      <c r="X811" s="3"/>
      <c r="Y811" s="231"/>
    </row>
    <row r="812" spans="1:25" s="2" customFormat="1">
      <c r="A812" s="168"/>
      <c r="B812" s="110" t="str">
        <f t="shared" si="537"/>
        <v/>
      </c>
      <c r="C812" s="111">
        <f t="shared" si="538"/>
        <v>4</v>
      </c>
      <c r="D812" s="112">
        <f t="shared" si="539"/>
        <v>1</v>
      </c>
      <c r="E812" s="112">
        <f t="shared" si="540"/>
        <v>18</v>
      </c>
      <c r="F812" s="112">
        <f t="shared" si="541"/>
        <v>2</v>
      </c>
      <c r="G812" s="111">
        <f t="shared" si="542"/>
        <v>1</v>
      </c>
      <c r="H812" s="111" t="str">
        <f t="shared" si="543"/>
        <v/>
      </c>
      <c r="I812" s="50"/>
      <c r="J812" s="111">
        <f t="shared" si="544"/>
        <v>0</v>
      </c>
      <c r="K812" s="113"/>
      <c r="L812" s="169" t="str">
        <f t="shared" si="526"/>
        <v/>
      </c>
      <c r="M812" s="177"/>
      <c r="N812" s="164"/>
      <c r="O812" s="170"/>
      <c r="P812" s="171"/>
      <c r="Q812" s="203"/>
      <c r="R812" s="204"/>
      <c r="S812" s="204"/>
      <c r="T812" s="172"/>
      <c r="U812" s="173"/>
      <c r="V812" s="172"/>
      <c r="W812" s="175"/>
      <c r="Y812" s="231"/>
    </row>
    <row r="813" spans="1:25" s="2" customFormat="1">
      <c r="A813" s="168">
        <v>2</v>
      </c>
      <c r="B813" s="110" t="str">
        <f t="shared" si="537"/>
        <v/>
      </c>
      <c r="C813" s="111">
        <f t="shared" si="538"/>
        <v>2</v>
      </c>
      <c r="D813" s="112">
        <f t="shared" si="539"/>
        <v>1</v>
      </c>
      <c r="E813" s="112">
        <f t="shared" si="540"/>
        <v>19</v>
      </c>
      <c r="F813" s="112" t="str">
        <f t="shared" si="541"/>
        <v/>
      </c>
      <c r="G813" s="111" t="str">
        <f t="shared" si="542"/>
        <v/>
      </c>
      <c r="H813" s="111" t="str">
        <f t="shared" si="543"/>
        <v/>
      </c>
      <c r="I813" s="50"/>
      <c r="J813" s="111" t="str">
        <f t="shared" si="544"/>
        <v/>
      </c>
      <c r="K813" s="113"/>
      <c r="L813" s="212" t="str">
        <f t="shared" si="526"/>
        <v>1.19</v>
      </c>
      <c r="M813" s="225" t="s">
        <v>61</v>
      </c>
      <c r="N813" s="164"/>
      <c r="O813" s="170"/>
      <c r="P813" s="171"/>
      <c r="Q813" s="203"/>
      <c r="R813" s="204"/>
      <c r="S813" s="204"/>
      <c r="T813" s="172"/>
      <c r="U813" s="173"/>
      <c r="V813" s="172"/>
      <c r="W813" s="175"/>
      <c r="Y813" s="231"/>
    </row>
    <row r="814" spans="1:25" s="2" customFormat="1">
      <c r="A814" s="168"/>
      <c r="B814" s="110" t="str">
        <f t="shared" si="537"/>
        <v/>
      </c>
      <c r="C814" s="111">
        <f t="shared" si="538"/>
        <v>2</v>
      </c>
      <c r="D814" s="112">
        <f t="shared" si="539"/>
        <v>1</v>
      </c>
      <c r="E814" s="112">
        <f t="shared" si="540"/>
        <v>19</v>
      </c>
      <c r="F814" s="112" t="str">
        <f t="shared" si="541"/>
        <v/>
      </c>
      <c r="G814" s="111" t="str">
        <f t="shared" si="542"/>
        <v/>
      </c>
      <c r="H814" s="111" t="str">
        <f t="shared" si="543"/>
        <v/>
      </c>
      <c r="I814" s="50"/>
      <c r="J814" s="111">
        <f t="shared" si="544"/>
        <v>0</v>
      </c>
      <c r="K814" s="113"/>
      <c r="L814" s="169" t="str">
        <f t="shared" si="526"/>
        <v/>
      </c>
      <c r="M814" s="177"/>
      <c r="N814" s="164"/>
      <c r="O814" s="170"/>
      <c r="P814" s="171"/>
      <c r="Q814" s="203"/>
      <c r="R814" s="204"/>
      <c r="S814" s="204"/>
      <c r="T814" s="172"/>
      <c r="U814" s="173"/>
      <c r="V814" s="172"/>
      <c r="W814" s="175"/>
      <c r="Y814" s="231"/>
    </row>
    <row r="815" spans="1:25" s="1" customFormat="1" ht="90">
      <c r="A815" s="168">
        <v>3</v>
      </c>
      <c r="B815" s="110" t="str">
        <f t="shared" si="537"/>
        <v/>
      </c>
      <c r="C815" s="111">
        <f t="shared" si="538"/>
        <v>3</v>
      </c>
      <c r="D815" s="112">
        <f t="shared" si="539"/>
        <v>1</v>
      </c>
      <c r="E815" s="112">
        <f t="shared" si="540"/>
        <v>19</v>
      </c>
      <c r="F815" s="112">
        <f t="shared" si="541"/>
        <v>1</v>
      </c>
      <c r="G815" s="111" t="str">
        <f t="shared" si="542"/>
        <v/>
      </c>
      <c r="H815" s="111" t="str">
        <f t="shared" si="543"/>
        <v/>
      </c>
      <c r="I815" s="50"/>
      <c r="J815" s="111" t="str">
        <f t="shared" si="544"/>
        <v/>
      </c>
      <c r="K815" s="113"/>
      <c r="L815" s="169" t="str">
        <f t="shared" si="526"/>
        <v>1.19.1</v>
      </c>
      <c r="M815" s="305" t="s">
        <v>412</v>
      </c>
      <c r="N815" s="164"/>
      <c r="O815" s="170"/>
      <c r="P815" s="171"/>
      <c r="Q815" s="198"/>
      <c r="R815" s="198"/>
      <c r="S815" s="198"/>
      <c r="T815" s="199"/>
      <c r="U815" s="150"/>
      <c r="V815" s="172"/>
      <c r="W815" s="178"/>
      <c r="X815" s="3"/>
      <c r="Y815" s="231"/>
    </row>
    <row r="816" spans="1:25" s="1" customFormat="1">
      <c r="A816" s="168"/>
      <c r="B816" s="110" t="str">
        <f t="shared" si="537"/>
        <v/>
      </c>
      <c r="C816" s="111">
        <f t="shared" si="538"/>
        <v>3</v>
      </c>
      <c r="D816" s="112">
        <f t="shared" si="539"/>
        <v>1</v>
      </c>
      <c r="E816" s="112">
        <f t="shared" si="540"/>
        <v>19</v>
      </c>
      <c r="F816" s="112">
        <f t="shared" si="541"/>
        <v>1</v>
      </c>
      <c r="G816" s="111" t="str">
        <f t="shared" si="542"/>
        <v/>
      </c>
      <c r="H816" s="111" t="str">
        <f t="shared" si="543"/>
        <v/>
      </c>
      <c r="I816" s="50"/>
      <c r="J816" s="111">
        <f t="shared" si="544"/>
        <v>0</v>
      </c>
      <c r="K816" s="113"/>
      <c r="L816" s="169" t="str">
        <f t="shared" si="526"/>
        <v/>
      </c>
      <c r="M816" s="305" t="s">
        <v>28</v>
      </c>
      <c r="N816" s="164"/>
      <c r="O816" s="170"/>
      <c r="P816" s="171"/>
      <c r="Q816" s="198"/>
      <c r="R816" s="198"/>
      <c r="S816" s="198"/>
      <c r="T816" s="199"/>
      <c r="U816" s="150"/>
      <c r="V816" s="143"/>
      <c r="W816" s="174"/>
      <c r="X816" s="236"/>
      <c r="Y816" s="231"/>
    </row>
    <row r="817" spans="1:25" s="2" customFormat="1">
      <c r="A817" s="168">
        <v>4</v>
      </c>
      <c r="B817" s="110" t="str">
        <f t="shared" si="537"/>
        <v/>
      </c>
      <c r="C817" s="111">
        <f t="shared" si="538"/>
        <v>4</v>
      </c>
      <c r="D817" s="112">
        <f t="shared" si="539"/>
        <v>1</v>
      </c>
      <c r="E817" s="112">
        <f t="shared" si="540"/>
        <v>19</v>
      </c>
      <c r="F817" s="112">
        <f t="shared" si="541"/>
        <v>1</v>
      </c>
      <c r="G817" s="111">
        <f t="shared" si="542"/>
        <v>1</v>
      </c>
      <c r="H817" s="111" t="str">
        <f t="shared" si="543"/>
        <v/>
      </c>
      <c r="I817" s="50"/>
      <c r="J817" s="111" t="str">
        <f t="shared" si="544"/>
        <v/>
      </c>
      <c r="K817" s="113"/>
      <c r="L817" s="169" t="str">
        <f t="shared" si="526"/>
        <v>1.19.1.1</v>
      </c>
      <c r="M817" s="305" t="s">
        <v>413</v>
      </c>
      <c r="N817" s="164" t="s">
        <v>16</v>
      </c>
      <c r="O817" s="170"/>
      <c r="P817" s="171"/>
      <c r="Q817" s="204"/>
      <c r="R817" s="204"/>
      <c r="S817" s="204"/>
      <c r="T817" s="172"/>
      <c r="U817" s="150" t="s">
        <v>22</v>
      </c>
      <c r="V817" s="172"/>
      <c r="W817" s="178">
        <f>ROUNDUP(W818,1)</f>
        <v>5.0999999999999996</v>
      </c>
      <c r="X817" s="3"/>
      <c r="Y817" s="243"/>
    </row>
    <row r="818" spans="1:25" s="2" customFormat="1" ht="12.75" customHeight="1">
      <c r="A818" s="168"/>
      <c r="B818" s="110" t="str">
        <f t="shared" si="537"/>
        <v/>
      </c>
      <c r="C818" s="111">
        <f t="shared" si="538"/>
        <v>4</v>
      </c>
      <c r="D818" s="112">
        <f t="shared" si="539"/>
        <v>1</v>
      </c>
      <c r="E818" s="112">
        <f t="shared" si="540"/>
        <v>19</v>
      </c>
      <c r="F818" s="112">
        <f t="shared" si="541"/>
        <v>1</v>
      </c>
      <c r="G818" s="111">
        <f t="shared" si="542"/>
        <v>1</v>
      </c>
      <c r="H818" s="111" t="str">
        <f t="shared" si="543"/>
        <v/>
      </c>
      <c r="I818" s="50"/>
      <c r="J818" s="111">
        <f t="shared" si="544"/>
        <v>0</v>
      </c>
      <c r="K818" s="113"/>
      <c r="L818" s="169" t="str">
        <f t="shared" si="526"/>
        <v/>
      </c>
      <c r="M818" s="307" t="s">
        <v>28</v>
      </c>
      <c r="N818" s="164"/>
      <c r="O818" s="179"/>
      <c r="P818" s="180"/>
      <c r="Q818" s="221"/>
      <c r="R818" s="221"/>
      <c r="S818" s="221"/>
      <c r="T818" s="218"/>
      <c r="U818" s="151" t="s">
        <v>116</v>
      </c>
      <c r="V818" s="152"/>
      <c r="W818" s="181">
        <f>SUM(V819:V822)</f>
        <v>5.05</v>
      </c>
      <c r="X818" s="236"/>
      <c r="Y818" s="243"/>
    </row>
    <row r="819" spans="1:25" s="2" customFormat="1" ht="12.75" customHeight="1">
      <c r="A819" s="168"/>
      <c r="B819" s="110" t="str">
        <f t="shared" si="537"/>
        <v/>
      </c>
      <c r="C819" s="111">
        <f t="shared" si="538"/>
        <v>4</v>
      </c>
      <c r="D819" s="112">
        <f t="shared" si="539"/>
        <v>1</v>
      </c>
      <c r="E819" s="112">
        <f t="shared" si="540"/>
        <v>19</v>
      </c>
      <c r="F819" s="112">
        <f t="shared" si="541"/>
        <v>1</v>
      </c>
      <c r="G819" s="111">
        <f t="shared" si="542"/>
        <v>1</v>
      </c>
      <c r="H819" s="111" t="str">
        <f t="shared" si="543"/>
        <v/>
      </c>
      <c r="I819" s="50"/>
      <c r="J819" s="111">
        <f t="shared" si="544"/>
        <v>0</v>
      </c>
      <c r="K819" s="113"/>
      <c r="L819" s="169" t="str">
        <f t="shared" si="526"/>
        <v/>
      </c>
      <c r="M819" s="306" t="s">
        <v>142</v>
      </c>
      <c r="N819" s="164"/>
      <c r="O819" s="170"/>
      <c r="P819" s="171"/>
      <c r="Q819" s="203"/>
      <c r="R819" s="204"/>
      <c r="S819" s="204"/>
      <c r="T819" s="172"/>
      <c r="U819" s="173"/>
      <c r="V819" s="172">
        <f>SUM(U820:U820)</f>
        <v>1.7</v>
      </c>
      <c r="W819" s="174"/>
      <c r="Y819" s="243"/>
    </row>
    <row r="820" spans="1:25" s="2" customFormat="1">
      <c r="A820" s="168"/>
      <c r="B820" s="110" t="str">
        <f t="shared" si="537"/>
        <v/>
      </c>
      <c r="C820" s="111">
        <f t="shared" si="538"/>
        <v>4</v>
      </c>
      <c r="D820" s="112">
        <f t="shared" si="539"/>
        <v>1</v>
      </c>
      <c r="E820" s="112">
        <f t="shared" si="540"/>
        <v>19</v>
      </c>
      <c r="F820" s="112">
        <f t="shared" si="541"/>
        <v>1</v>
      </c>
      <c r="G820" s="111">
        <f t="shared" si="542"/>
        <v>1</v>
      </c>
      <c r="H820" s="111" t="str">
        <f t="shared" si="543"/>
        <v/>
      </c>
      <c r="I820" s="50"/>
      <c r="J820" s="111">
        <f t="shared" si="544"/>
        <v>0</v>
      </c>
      <c r="K820" s="113"/>
      <c r="L820" s="169" t="str">
        <f t="shared" si="526"/>
        <v/>
      </c>
      <c r="M820" s="307" t="s">
        <v>397</v>
      </c>
      <c r="N820" s="164"/>
      <c r="O820" s="170">
        <v>1</v>
      </c>
      <c r="P820" s="171"/>
      <c r="Q820" s="204">
        <v>1.7</v>
      </c>
      <c r="R820" s="204"/>
      <c r="S820" s="204"/>
      <c r="T820" s="172"/>
      <c r="U820" s="173">
        <f>PRODUCT(O820:T820)</f>
        <v>1.7</v>
      </c>
      <c r="V820" s="1"/>
      <c r="W820" s="174"/>
      <c r="X820" s="182"/>
      <c r="Y820" s="243"/>
    </row>
    <row r="821" spans="1:25" s="2" customFormat="1" ht="12.75" customHeight="1">
      <c r="A821" s="168"/>
      <c r="B821" s="110" t="str">
        <f t="shared" si="537"/>
        <v/>
      </c>
      <c r="C821" s="111">
        <f t="shared" si="538"/>
        <v>4</v>
      </c>
      <c r="D821" s="112">
        <f t="shared" si="539"/>
        <v>1</v>
      </c>
      <c r="E821" s="112">
        <f t="shared" si="540"/>
        <v>19</v>
      </c>
      <c r="F821" s="112">
        <f t="shared" si="541"/>
        <v>1</v>
      </c>
      <c r="G821" s="111">
        <f t="shared" si="542"/>
        <v>1</v>
      </c>
      <c r="H821" s="111" t="str">
        <f t="shared" si="543"/>
        <v/>
      </c>
      <c r="I821" s="50"/>
      <c r="J821" s="111">
        <f t="shared" si="544"/>
        <v>0</v>
      </c>
      <c r="K821" s="113"/>
      <c r="L821" s="169" t="str">
        <f t="shared" ref="L821:L822" si="548">IF(A821=0,"",IF(AND(D821="",E821="",F821="",G821="",H821=""),"",CONCATENATE(TEXT(D821,0),IF(E821="","",CONCATENATE(".",TEXT(E821,0))),IF(F821="","",CONCATENATE(".",TEXT(F821,0))),IF(G821="","",CONCATENATE(".",TEXT(G821,0))),IF(H821="","",CONCATENATE(".",TEXT(H821,0))),IF(I821="","",CONCATENATE(".",TEXT(I821,0))))))</f>
        <v/>
      </c>
      <c r="M821" s="306" t="s">
        <v>130</v>
      </c>
      <c r="N821" s="164"/>
      <c r="O821" s="170"/>
      <c r="P821" s="171"/>
      <c r="Q821" s="203"/>
      <c r="R821" s="204"/>
      <c r="S821" s="204"/>
      <c r="T821" s="172"/>
      <c r="U821" s="173"/>
      <c r="V821" s="172">
        <f>SUM(U822:U822)</f>
        <v>3.35</v>
      </c>
      <c r="W821" s="174"/>
      <c r="Y821" s="243"/>
    </row>
    <row r="822" spans="1:25" s="2" customFormat="1">
      <c r="A822" s="168"/>
      <c r="B822" s="110" t="str">
        <f t="shared" si="537"/>
        <v/>
      </c>
      <c r="C822" s="111">
        <f t="shared" si="538"/>
        <v>4</v>
      </c>
      <c r="D822" s="112">
        <f t="shared" si="539"/>
        <v>1</v>
      </c>
      <c r="E822" s="112">
        <f t="shared" si="540"/>
        <v>19</v>
      </c>
      <c r="F822" s="112">
        <f t="shared" si="541"/>
        <v>1</v>
      </c>
      <c r="G822" s="111">
        <f t="shared" si="542"/>
        <v>1</v>
      </c>
      <c r="H822" s="111" t="str">
        <f t="shared" si="543"/>
        <v/>
      </c>
      <c r="I822" s="50"/>
      <c r="J822" s="111">
        <f t="shared" si="544"/>
        <v>0</v>
      </c>
      <c r="K822" s="113"/>
      <c r="L822" s="169" t="str">
        <f t="shared" si="548"/>
        <v/>
      </c>
      <c r="M822" s="307" t="s">
        <v>414</v>
      </c>
      <c r="N822" s="164"/>
      <c r="O822" s="170">
        <v>1</v>
      </c>
      <c r="P822" s="171"/>
      <c r="Q822" s="204">
        <v>3.35</v>
      </c>
      <c r="R822" s="204"/>
      <c r="S822" s="204"/>
      <c r="T822" s="172"/>
      <c r="U822" s="173">
        <f>PRODUCT(O822:T822)</f>
        <v>3.35</v>
      </c>
      <c r="V822" s="1"/>
      <c r="W822" s="174"/>
      <c r="X822" s="182"/>
      <c r="Y822" s="243"/>
    </row>
    <row r="823" spans="1:25" s="1" customFormat="1">
      <c r="A823" s="168"/>
      <c r="B823" s="110" t="str">
        <f t="shared" si="537"/>
        <v/>
      </c>
      <c r="C823" s="111">
        <f t="shared" si="538"/>
        <v>4</v>
      </c>
      <c r="D823" s="112">
        <f t="shared" si="539"/>
        <v>1</v>
      </c>
      <c r="E823" s="112">
        <f t="shared" si="540"/>
        <v>19</v>
      </c>
      <c r="F823" s="112">
        <f t="shared" si="541"/>
        <v>1</v>
      </c>
      <c r="G823" s="111">
        <f t="shared" si="542"/>
        <v>1</v>
      </c>
      <c r="H823" s="111" t="str">
        <f t="shared" si="543"/>
        <v/>
      </c>
      <c r="I823" s="50"/>
      <c r="J823" s="111">
        <f t="shared" si="544"/>
        <v>0</v>
      </c>
      <c r="K823" s="113"/>
      <c r="L823" s="169" t="str">
        <f t="shared" si="526"/>
        <v/>
      </c>
      <c r="M823" s="307" t="s">
        <v>28</v>
      </c>
      <c r="N823" s="164"/>
      <c r="O823" s="170"/>
      <c r="P823" s="171"/>
      <c r="Q823" s="198"/>
      <c r="R823" s="198"/>
      <c r="S823" s="198"/>
      <c r="T823" s="199"/>
      <c r="U823" s="173"/>
      <c r="V823" s="172"/>
      <c r="W823" s="174"/>
      <c r="X823" s="3"/>
      <c r="Y823" s="231"/>
    </row>
    <row r="824" spans="1:25" s="2" customFormat="1">
      <c r="A824" s="168">
        <v>4</v>
      </c>
      <c r="B824" s="110" t="str">
        <f t="shared" si="537"/>
        <v/>
      </c>
      <c r="C824" s="111">
        <f t="shared" si="538"/>
        <v>4</v>
      </c>
      <c r="D824" s="112">
        <f t="shared" si="539"/>
        <v>1</v>
      </c>
      <c r="E824" s="112">
        <f t="shared" si="540"/>
        <v>19</v>
      </c>
      <c r="F824" s="112">
        <f t="shared" si="541"/>
        <v>1</v>
      </c>
      <c r="G824" s="111">
        <f t="shared" si="542"/>
        <v>2</v>
      </c>
      <c r="H824" s="111" t="str">
        <f t="shared" si="543"/>
        <v/>
      </c>
      <c r="I824" s="50"/>
      <c r="J824" s="111" t="str">
        <f t="shared" si="544"/>
        <v/>
      </c>
      <c r="K824" s="113"/>
      <c r="L824" s="169" t="str">
        <f t="shared" ref="L824:L828" si="549">IF(A824=0,"",IF(AND(D824="",E824="",F824="",G824="",H824=""),"",CONCATENATE(TEXT(D824,0),IF(E824="","",CONCATENATE(".",TEXT(E824,0))),IF(F824="","",CONCATENATE(".",TEXT(F824,0))),IF(G824="","",CONCATENATE(".",TEXT(G824,0))),IF(H824="","",CONCATENATE(".",TEXT(H824,0))),IF(I824="","",CONCATENATE(".",TEXT(I824,0))))))</f>
        <v>1.19.1.2</v>
      </c>
      <c r="M824" s="305" t="s">
        <v>415</v>
      </c>
      <c r="N824" s="164" t="s">
        <v>16</v>
      </c>
      <c r="O824" s="170"/>
      <c r="P824" s="171"/>
      <c r="Q824" s="204"/>
      <c r="R824" s="204"/>
      <c r="S824" s="204"/>
      <c r="T824" s="172"/>
      <c r="U824" s="150" t="s">
        <v>22</v>
      </c>
      <c r="V824" s="172"/>
      <c r="W824" s="178">
        <f>ROUNDUP(W825,1)</f>
        <v>0.9</v>
      </c>
      <c r="X824" s="3"/>
      <c r="Y824" s="243"/>
    </row>
    <row r="825" spans="1:25" s="2" customFormat="1" ht="12.75" customHeight="1">
      <c r="A825" s="168"/>
      <c r="B825" s="110" t="str">
        <f t="shared" si="537"/>
        <v/>
      </c>
      <c r="C825" s="111">
        <f t="shared" si="538"/>
        <v>4</v>
      </c>
      <c r="D825" s="112">
        <f t="shared" si="539"/>
        <v>1</v>
      </c>
      <c r="E825" s="112">
        <f t="shared" si="540"/>
        <v>19</v>
      </c>
      <c r="F825" s="112">
        <f t="shared" si="541"/>
        <v>1</v>
      </c>
      <c r="G825" s="111">
        <f t="shared" si="542"/>
        <v>2</v>
      </c>
      <c r="H825" s="111" t="str">
        <f t="shared" si="543"/>
        <v/>
      </c>
      <c r="I825" s="50"/>
      <c r="J825" s="111">
        <f t="shared" si="544"/>
        <v>0</v>
      </c>
      <c r="K825" s="113"/>
      <c r="L825" s="169" t="str">
        <f t="shared" si="549"/>
        <v/>
      </c>
      <c r="M825" s="307" t="s">
        <v>28</v>
      </c>
      <c r="N825" s="164"/>
      <c r="O825" s="179"/>
      <c r="P825" s="180"/>
      <c r="Q825" s="221"/>
      <c r="R825" s="221"/>
      <c r="S825" s="221"/>
      <c r="T825" s="218"/>
      <c r="U825" s="151" t="s">
        <v>116</v>
      </c>
      <c r="V825" s="152"/>
      <c r="W825" s="181">
        <f>SUM(V826:V827)</f>
        <v>0.85</v>
      </c>
      <c r="X825" s="236"/>
      <c r="Y825" s="243"/>
    </row>
    <row r="826" spans="1:25" s="2" customFormat="1" ht="12.75" customHeight="1">
      <c r="A826" s="168"/>
      <c r="B826" s="110" t="str">
        <f t="shared" si="537"/>
        <v/>
      </c>
      <c r="C826" s="111">
        <f t="shared" si="538"/>
        <v>4</v>
      </c>
      <c r="D826" s="112">
        <f t="shared" si="539"/>
        <v>1</v>
      </c>
      <c r="E826" s="112">
        <f t="shared" si="540"/>
        <v>19</v>
      </c>
      <c r="F826" s="112">
        <f t="shared" si="541"/>
        <v>1</v>
      </c>
      <c r="G826" s="111">
        <f t="shared" si="542"/>
        <v>2</v>
      </c>
      <c r="H826" s="111" t="str">
        <f t="shared" si="543"/>
        <v/>
      </c>
      <c r="I826" s="50"/>
      <c r="J826" s="111">
        <f t="shared" si="544"/>
        <v>0</v>
      </c>
      <c r="K826" s="113"/>
      <c r="L826" s="169" t="str">
        <f t="shared" si="549"/>
        <v/>
      </c>
      <c r="M826" s="306" t="s">
        <v>142</v>
      </c>
      <c r="N826" s="164"/>
      <c r="O826" s="170"/>
      <c r="P826" s="171"/>
      <c r="Q826" s="203"/>
      <c r="R826" s="204"/>
      <c r="S826" s="204"/>
      <c r="T826" s="172"/>
      <c r="U826" s="173"/>
      <c r="V826" s="172">
        <f>SUM(U827:U827)</f>
        <v>0.85</v>
      </c>
      <c r="W826" s="174"/>
      <c r="Y826" s="243"/>
    </row>
    <row r="827" spans="1:25" s="2" customFormat="1">
      <c r="A827" s="168"/>
      <c r="B827" s="110" t="str">
        <f t="shared" si="537"/>
        <v/>
      </c>
      <c r="C827" s="111">
        <f t="shared" si="538"/>
        <v>4</v>
      </c>
      <c r="D827" s="112">
        <f t="shared" si="539"/>
        <v>1</v>
      </c>
      <c r="E827" s="112">
        <f t="shared" si="540"/>
        <v>19</v>
      </c>
      <c r="F827" s="112">
        <f t="shared" si="541"/>
        <v>1</v>
      </c>
      <c r="G827" s="111">
        <f t="shared" si="542"/>
        <v>2</v>
      </c>
      <c r="H827" s="111" t="str">
        <f t="shared" si="543"/>
        <v/>
      </c>
      <c r="I827" s="50"/>
      <c r="J827" s="111">
        <f t="shared" si="544"/>
        <v>0</v>
      </c>
      <c r="K827" s="113"/>
      <c r="L827" s="169" t="str">
        <f t="shared" si="549"/>
        <v/>
      </c>
      <c r="M827" s="307" t="s">
        <v>416</v>
      </c>
      <c r="N827" s="164"/>
      <c r="O827" s="170">
        <v>1</v>
      </c>
      <c r="P827" s="171"/>
      <c r="Q827" s="204">
        <v>0.85</v>
      </c>
      <c r="R827" s="204"/>
      <c r="S827" s="204"/>
      <c r="T827" s="172"/>
      <c r="U827" s="173">
        <f>PRODUCT(O827:T827)</f>
        <v>0.85</v>
      </c>
      <c r="V827" s="1"/>
      <c r="W827" s="174"/>
      <c r="X827" s="182"/>
      <c r="Y827" s="243"/>
    </row>
    <row r="828" spans="1:25" s="1" customFormat="1">
      <c r="A828" s="168"/>
      <c r="B828" s="110" t="str">
        <f t="shared" si="537"/>
        <v/>
      </c>
      <c r="C828" s="111">
        <f t="shared" si="538"/>
        <v>4</v>
      </c>
      <c r="D828" s="112">
        <f t="shared" si="539"/>
        <v>1</v>
      </c>
      <c r="E828" s="112">
        <f t="shared" si="540"/>
        <v>19</v>
      </c>
      <c r="F828" s="112">
        <f t="shared" si="541"/>
        <v>1</v>
      </c>
      <c r="G828" s="111">
        <f t="shared" si="542"/>
        <v>2</v>
      </c>
      <c r="H828" s="111" t="str">
        <f t="shared" si="543"/>
        <v/>
      </c>
      <c r="I828" s="50"/>
      <c r="J828" s="111">
        <f t="shared" si="544"/>
        <v>0</v>
      </c>
      <c r="K828" s="113"/>
      <c r="L828" s="169" t="str">
        <f t="shared" si="549"/>
        <v/>
      </c>
      <c r="M828" s="166"/>
      <c r="N828" s="164"/>
      <c r="O828" s="170"/>
      <c r="P828" s="171"/>
      <c r="Q828" s="198"/>
      <c r="R828" s="198"/>
      <c r="S828" s="198"/>
      <c r="T828" s="199"/>
      <c r="U828" s="173"/>
      <c r="V828" s="172"/>
      <c r="W828" s="174"/>
      <c r="X828" s="3"/>
      <c r="Y828" s="231"/>
    </row>
    <row r="829" spans="1:25" s="2" customFormat="1">
      <c r="A829" s="168">
        <v>2</v>
      </c>
      <c r="B829" s="110" t="str">
        <f t="shared" si="537"/>
        <v/>
      </c>
      <c r="C829" s="111">
        <f t="shared" si="538"/>
        <v>2</v>
      </c>
      <c r="D829" s="112">
        <f t="shared" si="539"/>
        <v>1</v>
      </c>
      <c r="E829" s="112">
        <f t="shared" si="540"/>
        <v>20</v>
      </c>
      <c r="F829" s="112" t="str">
        <f t="shared" si="541"/>
        <v/>
      </c>
      <c r="G829" s="111" t="str">
        <f t="shared" si="542"/>
        <v/>
      </c>
      <c r="H829" s="111" t="str">
        <f t="shared" si="543"/>
        <v/>
      </c>
      <c r="I829" s="50"/>
      <c r="J829" s="111" t="str">
        <f t="shared" si="544"/>
        <v/>
      </c>
      <c r="K829" s="113"/>
      <c r="L829" s="212" t="str">
        <f t="shared" si="526"/>
        <v>1.20</v>
      </c>
      <c r="M829" s="225" t="s">
        <v>62</v>
      </c>
      <c r="N829" s="164"/>
      <c r="O829" s="170"/>
      <c r="P829" s="171"/>
      <c r="Q829" s="203"/>
      <c r="R829" s="204"/>
      <c r="S829" s="204"/>
      <c r="T829" s="172"/>
      <c r="U829" s="173"/>
      <c r="V829" s="172"/>
      <c r="W829" s="175"/>
      <c r="Y829" s="231"/>
    </row>
    <row r="830" spans="1:25" s="2" customFormat="1">
      <c r="A830" s="168"/>
      <c r="B830" s="110" t="str">
        <f t="shared" si="537"/>
        <v/>
      </c>
      <c r="C830" s="111">
        <f t="shared" si="538"/>
        <v>2</v>
      </c>
      <c r="D830" s="112">
        <f t="shared" si="539"/>
        <v>1</v>
      </c>
      <c r="E830" s="112">
        <f t="shared" si="540"/>
        <v>20</v>
      </c>
      <c r="F830" s="112" t="str">
        <f t="shared" si="541"/>
        <v/>
      </c>
      <c r="G830" s="111" t="str">
        <f t="shared" si="542"/>
        <v/>
      </c>
      <c r="H830" s="111" t="str">
        <f t="shared" si="543"/>
        <v/>
      </c>
      <c r="I830" s="50"/>
      <c r="J830" s="111">
        <f t="shared" si="544"/>
        <v>0</v>
      </c>
      <c r="K830" s="113"/>
      <c r="L830" s="169" t="str">
        <f t="shared" si="526"/>
        <v/>
      </c>
      <c r="M830" s="177"/>
      <c r="N830" s="164"/>
      <c r="O830" s="170"/>
      <c r="P830" s="171"/>
      <c r="Q830" s="203"/>
      <c r="R830" s="204"/>
      <c r="S830" s="204"/>
      <c r="T830" s="172"/>
      <c r="U830" s="173"/>
      <c r="V830" s="172"/>
      <c r="W830" s="175"/>
      <c r="Y830" s="231"/>
    </row>
    <row r="831" spans="1:25" s="2" customFormat="1" ht="112.5">
      <c r="A831" s="168">
        <v>3</v>
      </c>
      <c r="B831" s="110" t="str">
        <f t="shared" si="537"/>
        <v/>
      </c>
      <c r="C831" s="111">
        <f t="shared" si="538"/>
        <v>3</v>
      </c>
      <c r="D831" s="112">
        <f t="shared" si="539"/>
        <v>1</v>
      </c>
      <c r="E831" s="112">
        <f t="shared" si="540"/>
        <v>20</v>
      </c>
      <c r="F831" s="112">
        <f t="shared" si="541"/>
        <v>1</v>
      </c>
      <c r="G831" s="111" t="str">
        <f t="shared" si="542"/>
        <v/>
      </c>
      <c r="H831" s="111" t="str">
        <f t="shared" si="543"/>
        <v/>
      </c>
      <c r="I831" s="50"/>
      <c r="J831" s="111" t="str">
        <f t="shared" si="544"/>
        <v/>
      </c>
      <c r="K831" s="113"/>
      <c r="L831" s="169" t="str">
        <f t="shared" si="526"/>
        <v>1.20.1</v>
      </c>
      <c r="M831" s="310" t="s">
        <v>417</v>
      </c>
      <c r="N831" s="164"/>
      <c r="O831" s="170"/>
      <c r="P831" s="171"/>
      <c r="Q831" s="205"/>
      <c r="R831" s="204"/>
      <c r="S831" s="204"/>
      <c r="T831" s="172"/>
      <c r="U831" s="173"/>
      <c r="V831" s="172"/>
      <c r="W831" s="215"/>
      <c r="Y831" s="243"/>
    </row>
    <row r="832" spans="1:25" s="2" customFormat="1" ht="22.5">
      <c r="A832" s="168">
        <v>4</v>
      </c>
      <c r="B832" s="110" t="str">
        <f t="shared" si="537"/>
        <v/>
      </c>
      <c r="C832" s="111">
        <f t="shared" si="538"/>
        <v>4</v>
      </c>
      <c r="D832" s="112">
        <f t="shared" si="539"/>
        <v>1</v>
      </c>
      <c r="E832" s="112">
        <f t="shared" si="540"/>
        <v>20</v>
      </c>
      <c r="F832" s="112">
        <f t="shared" si="541"/>
        <v>1</v>
      </c>
      <c r="G832" s="111">
        <f t="shared" si="542"/>
        <v>1</v>
      </c>
      <c r="H832" s="111" t="str">
        <f t="shared" si="543"/>
        <v/>
      </c>
      <c r="I832" s="50"/>
      <c r="J832" s="111" t="str">
        <f t="shared" si="544"/>
        <v/>
      </c>
      <c r="K832" s="113"/>
      <c r="L832" s="169" t="str">
        <f t="shared" si="526"/>
        <v>1.20.1.1</v>
      </c>
      <c r="M832" s="314" t="s">
        <v>418</v>
      </c>
      <c r="N832" s="164" t="s">
        <v>7</v>
      </c>
      <c r="O832" s="170">
        <v>1</v>
      </c>
      <c r="P832" s="171"/>
      <c r="Q832" s="204"/>
      <c r="R832" s="204"/>
      <c r="S832" s="204"/>
      <c r="T832" s="172"/>
      <c r="U832" s="173">
        <f t="shared" ref="U832" si="550">PRODUCT(O832:T832)</f>
        <v>1</v>
      </c>
      <c r="V832" s="172">
        <f t="shared" ref="V832:W832" si="551">SUM(U832)</f>
        <v>1</v>
      </c>
      <c r="W832" s="172">
        <f t="shared" si="551"/>
        <v>1</v>
      </c>
      <c r="Y832" s="243"/>
    </row>
    <row r="833" spans="1:26" s="2" customFormat="1">
      <c r="A833" s="168"/>
      <c r="B833" s="110" t="str">
        <f t="shared" si="537"/>
        <v/>
      </c>
      <c r="C833" s="111">
        <f t="shared" si="538"/>
        <v>4</v>
      </c>
      <c r="D833" s="112">
        <f t="shared" si="539"/>
        <v>1</v>
      </c>
      <c r="E833" s="112">
        <f t="shared" si="540"/>
        <v>20</v>
      </c>
      <c r="F833" s="112">
        <f t="shared" si="541"/>
        <v>1</v>
      </c>
      <c r="G833" s="111">
        <f t="shared" si="542"/>
        <v>1</v>
      </c>
      <c r="H833" s="111" t="str">
        <f t="shared" si="543"/>
        <v/>
      </c>
      <c r="I833" s="50"/>
      <c r="J833" s="111">
        <f t="shared" si="544"/>
        <v>0</v>
      </c>
      <c r="K833" s="113"/>
      <c r="L833" s="169" t="str">
        <f t="shared" si="526"/>
        <v/>
      </c>
      <c r="M833" s="307" t="s">
        <v>28</v>
      </c>
      <c r="N833" s="164"/>
      <c r="O833" s="170"/>
      <c r="P833" s="171"/>
      <c r="Q833" s="204"/>
      <c r="R833" s="204"/>
      <c r="S833" s="204"/>
      <c r="T833" s="172"/>
      <c r="U833" s="173"/>
      <c r="V833" s="172"/>
      <c r="W833" s="175"/>
      <c r="X833" s="182"/>
      <c r="Y833" s="231"/>
    </row>
    <row r="834" spans="1:26" s="2" customFormat="1" ht="146.25" customHeight="1">
      <c r="A834" s="168">
        <v>3</v>
      </c>
      <c r="B834" s="110" t="str">
        <f t="shared" si="537"/>
        <v/>
      </c>
      <c r="C834" s="111">
        <f t="shared" si="538"/>
        <v>3</v>
      </c>
      <c r="D834" s="112">
        <f t="shared" si="539"/>
        <v>1</v>
      </c>
      <c r="E834" s="112">
        <f t="shared" si="540"/>
        <v>20</v>
      </c>
      <c r="F834" s="112">
        <f t="shared" si="541"/>
        <v>2</v>
      </c>
      <c r="G834" s="111" t="str">
        <f t="shared" si="542"/>
        <v/>
      </c>
      <c r="H834" s="111" t="str">
        <f t="shared" si="543"/>
        <v/>
      </c>
      <c r="I834" s="50"/>
      <c r="J834" s="111" t="str">
        <f t="shared" si="544"/>
        <v/>
      </c>
      <c r="K834" s="113"/>
      <c r="L834" s="169" t="str">
        <f t="shared" si="526"/>
        <v>1.20.2</v>
      </c>
      <c r="M834" s="310" t="s">
        <v>419</v>
      </c>
      <c r="N834" s="164"/>
      <c r="O834" s="170"/>
      <c r="P834" s="171"/>
      <c r="Q834" s="204"/>
      <c r="R834" s="204"/>
      <c r="S834" s="204"/>
      <c r="T834" s="172"/>
      <c r="U834" s="173"/>
      <c r="V834" s="172"/>
      <c r="W834" s="175"/>
      <c r="X834" s="182"/>
      <c r="Y834" s="231"/>
      <c r="Z834" s="2" t="s">
        <v>94</v>
      </c>
    </row>
    <row r="835" spans="1:26" s="2" customFormat="1">
      <c r="A835" s="168">
        <v>4</v>
      </c>
      <c r="B835" s="110" t="str">
        <f t="shared" si="537"/>
        <v/>
      </c>
      <c r="C835" s="111">
        <f t="shared" si="538"/>
        <v>4</v>
      </c>
      <c r="D835" s="112">
        <f t="shared" si="539"/>
        <v>1</v>
      </c>
      <c r="E835" s="112">
        <f t="shared" si="540"/>
        <v>20</v>
      </c>
      <c r="F835" s="112">
        <f t="shared" si="541"/>
        <v>2</v>
      </c>
      <c r="G835" s="111">
        <f t="shared" si="542"/>
        <v>1</v>
      </c>
      <c r="H835" s="111" t="str">
        <f t="shared" si="543"/>
        <v/>
      </c>
      <c r="I835" s="50"/>
      <c r="J835" s="111" t="str">
        <f t="shared" si="544"/>
        <v/>
      </c>
      <c r="K835" s="113"/>
      <c r="L835" s="169" t="str">
        <f t="shared" si="526"/>
        <v>1.20.2.1</v>
      </c>
      <c r="M835" s="307" t="s">
        <v>420</v>
      </c>
      <c r="N835" s="164" t="s">
        <v>16</v>
      </c>
      <c r="O835" s="170">
        <v>1</v>
      </c>
      <c r="P835" s="171"/>
      <c r="Q835" s="204">
        <v>7.7</v>
      </c>
      <c r="R835" s="204"/>
      <c r="S835" s="204"/>
      <c r="T835" s="172"/>
      <c r="U835" s="173">
        <f t="shared" ref="U835" si="552">PRODUCT(O835:T835)</f>
        <v>7.7</v>
      </c>
      <c r="V835" s="172">
        <f t="shared" ref="V835:W835" si="553">SUM(U835)</f>
        <v>7.7</v>
      </c>
      <c r="W835" s="175">
        <f t="shared" si="553"/>
        <v>7.7</v>
      </c>
      <c r="X835" s="182"/>
      <c r="Y835" s="231"/>
    </row>
    <row r="836" spans="1:26" s="2" customFormat="1">
      <c r="A836" s="168"/>
      <c r="B836" s="110" t="str">
        <f t="shared" si="537"/>
        <v/>
      </c>
      <c r="C836" s="111">
        <f t="shared" si="538"/>
        <v>4</v>
      </c>
      <c r="D836" s="112">
        <f t="shared" si="539"/>
        <v>1</v>
      </c>
      <c r="E836" s="112">
        <f t="shared" si="540"/>
        <v>20</v>
      </c>
      <c r="F836" s="112">
        <f t="shared" si="541"/>
        <v>2</v>
      </c>
      <c r="G836" s="111">
        <f t="shared" si="542"/>
        <v>1</v>
      </c>
      <c r="H836" s="111" t="str">
        <f t="shared" si="543"/>
        <v/>
      </c>
      <c r="I836" s="50"/>
      <c r="J836" s="111">
        <f t="shared" si="544"/>
        <v>0</v>
      </c>
      <c r="K836" s="113"/>
      <c r="L836" s="169" t="str">
        <f t="shared" si="526"/>
        <v/>
      </c>
      <c r="M836" s="166"/>
      <c r="N836" s="164"/>
      <c r="O836" s="170"/>
      <c r="P836" s="171"/>
      <c r="Q836" s="204"/>
      <c r="R836" s="204"/>
      <c r="S836" s="204"/>
      <c r="T836" s="172"/>
      <c r="U836" s="173"/>
      <c r="V836" s="172"/>
      <c r="W836" s="175"/>
      <c r="X836" s="182"/>
      <c r="Y836" s="231"/>
    </row>
    <row r="837" spans="1:26" s="2" customFormat="1">
      <c r="A837" s="168">
        <v>2</v>
      </c>
      <c r="B837" s="110" t="str">
        <f t="shared" si="537"/>
        <v/>
      </c>
      <c r="C837" s="111">
        <f t="shared" si="538"/>
        <v>2</v>
      </c>
      <c r="D837" s="112">
        <f t="shared" si="539"/>
        <v>1</v>
      </c>
      <c r="E837" s="112">
        <f t="shared" si="540"/>
        <v>21</v>
      </c>
      <c r="F837" s="112" t="str">
        <f t="shared" si="541"/>
        <v/>
      </c>
      <c r="G837" s="111" t="str">
        <f t="shared" si="542"/>
        <v/>
      </c>
      <c r="H837" s="111" t="str">
        <f t="shared" si="543"/>
        <v/>
      </c>
      <c r="I837" s="50"/>
      <c r="J837" s="111" t="str">
        <f t="shared" si="544"/>
        <v/>
      </c>
      <c r="K837" s="113"/>
      <c r="L837" s="212" t="str">
        <f t="shared" ref="L837:L840" si="554">IF(A837=0,"",IF(AND(D837="",E837="",F837="",G837="",H837=""),"",CONCATENATE(TEXT(D837,0),IF(E837="","",CONCATENATE(".",TEXT(E837,0))),IF(F837="","",CONCATENATE(".",TEXT(F837,0))),IF(G837="","",CONCATENATE(".",TEXT(G837,0))),IF(H837="","",CONCATENATE(".",TEXT(H837,0))),IF(I837="","",CONCATENATE(".",TEXT(I837,0))))))</f>
        <v>1.21</v>
      </c>
      <c r="M837" s="225" t="s">
        <v>63</v>
      </c>
      <c r="N837" s="164"/>
      <c r="O837" s="170"/>
      <c r="P837" s="171"/>
      <c r="Q837" s="203"/>
      <c r="R837" s="204"/>
      <c r="S837" s="204"/>
      <c r="T837" s="172"/>
      <c r="U837" s="173"/>
      <c r="V837" s="172"/>
      <c r="W837" s="175"/>
      <c r="Y837" s="231"/>
    </row>
    <row r="838" spans="1:26" s="2" customFormat="1">
      <c r="A838" s="168"/>
      <c r="B838" s="110" t="str">
        <f t="shared" si="537"/>
        <v/>
      </c>
      <c r="C838" s="111">
        <f t="shared" si="538"/>
        <v>2</v>
      </c>
      <c r="D838" s="112">
        <f t="shared" si="539"/>
        <v>1</v>
      </c>
      <c r="E838" s="112">
        <f t="shared" si="540"/>
        <v>21</v>
      </c>
      <c r="F838" s="112" t="str">
        <f t="shared" si="541"/>
        <v/>
      </c>
      <c r="G838" s="111" t="str">
        <f t="shared" si="542"/>
        <v/>
      </c>
      <c r="H838" s="111" t="str">
        <f t="shared" si="543"/>
        <v/>
      </c>
      <c r="I838" s="50"/>
      <c r="J838" s="111">
        <f t="shared" si="544"/>
        <v>0</v>
      </c>
      <c r="K838" s="113"/>
      <c r="L838" s="169" t="str">
        <f t="shared" si="554"/>
        <v/>
      </c>
      <c r="M838" s="183"/>
      <c r="N838" s="164"/>
      <c r="O838" s="170"/>
      <c r="P838" s="171"/>
      <c r="Q838" s="204"/>
      <c r="R838" s="204"/>
      <c r="S838" s="204"/>
      <c r="T838" s="172"/>
      <c r="U838" s="173"/>
      <c r="V838" s="172"/>
      <c r="W838" s="175"/>
      <c r="X838" s="182"/>
      <c r="Y838" s="231"/>
    </row>
    <row r="839" spans="1:26" s="2" customFormat="1" ht="78.75">
      <c r="A839" s="168">
        <v>3</v>
      </c>
      <c r="B839" s="110" t="str">
        <f t="shared" si="537"/>
        <v/>
      </c>
      <c r="C839" s="111">
        <f t="shared" si="538"/>
        <v>3</v>
      </c>
      <c r="D839" s="112">
        <f t="shared" si="539"/>
        <v>1</v>
      </c>
      <c r="E839" s="112">
        <f t="shared" si="540"/>
        <v>21</v>
      </c>
      <c r="F839" s="112">
        <f t="shared" si="541"/>
        <v>1</v>
      </c>
      <c r="G839" s="111" t="str">
        <f t="shared" si="542"/>
        <v/>
      </c>
      <c r="H839" s="111" t="str">
        <f t="shared" si="543"/>
        <v/>
      </c>
      <c r="I839" s="50"/>
      <c r="J839" s="111" t="str">
        <f t="shared" si="544"/>
        <v/>
      </c>
      <c r="K839" s="113"/>
      <c r="L839" s="169" t="str">
        <f t="shared" si="554"/>
        <v>1.21.1</v>
      </c>
      <c r="M839" s="167" t="s">
        <v>421</v>
      </c>
      <c r="N839" s="164" t="s">
        <v>6</v>
      </c>
      <c r="O839" s="170">
        <v>1</v>
      </c>
      <c r="P839" s="171"/>
      <c r="Q839" s="203"/>
      <c r="R839" s="204"/>
      <c r="S839" s="204"/>
      <c r="T839" s="172"/>
      <c r="U839" s="173">
        <f t="shared" ref="U839" si="555">PRODUCT(O839:T839)</f>
        <v>1</v>
      </c>
      <c r="V839" s="172">
        <f t="shared" ref="V839" si="556">SUM(U839)</f>
        <v>1</v>
      </c>
      <c r="W839" s="175">
        <f t="shared" ref="W839" si="557">SUM(V839)</f>
        <v>1</v>
      </c>
      <c r="Y839" s="231"/>
    </row>
    <row r="840" spans="1:26" s="2" customFormat="1">
      <c r="A840" s="168"/>
      <c r="B840" s="110" t="str">
        <f t="shared" si="537"/>
        <v/>
      </c>
      <c r="C840" s="111">
        <f t="shared" si="538"/>
        <v>3</v>
      </c>
      <c r="D840" s="112">
        <f t="shared" si="539"/>
        <v>1</v>
      </c>
      <c r="E840" s="112">
        <f t="shared" si="540"/>
        <v>21</v>
      </c>
      <c r="F840" s="112">
        <f t="shared" si="541"/>
        <v>1</v>
      </c>
      <c r="G840" s="111" t="str">
        <f t="shared" si="542"/>
        <v/>
      </c>
      <c r="H840" s="111" t="str">
        <f t="shared" si="543"/>
        <v/>
      </c>
      <c r="I840" s="50"/>
      <c r="J840" s="111">
        <f t="shared" si="544"/>
        <v>0</v>
      </c>
      <c r="K840" s="113"/>
      <c r="L840" s="222" t="str">
        <f t="shared" si="554"/>
        <v/>
      </c>
      <c r="M840" s="223"/>
      <c r="N840" s="219"/>
      <c r="O840" s="179"/>
      <c r="P840" s="180"/>
      <c r="Q840" s="221"/>
      <c r="R840" s="221"/>
      <c r="S840" s="221"/>
      <c r="T840" s="218"/>
      <c r="U840" s="217"/>
      <c r="V840" s="218"/>
      <c r="W840" s="220"/>
      <c r="X840" s="182"/>
      <c r="Y840" s="231"/>
    </row>
  </sheetData>
  <autoFilter ref="L25:L645" xr:uid="{00000000-0009-0000-0000-000000000000}"/>
  <dataConsolidate/>
  <customSheetViews>
    <customSheetView guid="{4C69A10D-86C7-4F01-AE02-2FEDA4B1095E}" showGridLines="0" topLeftCell="A16">
      <selection activeCell="M1664" sqref="M1664"/>
      <rowBreaks count="1" manualBreakCount="1">
        <brk id="16" max="16383" man="1"/>
      </rowBreaks>
      <pageMargins left="0.59055118110236227" right="0.31496062992125984" top="0.39370078740157483" bottom="0.78740157480314965" header="0.39370078740157483" footer="0.39370078740157483"/>
      <printOptions horizontalCentered="1"/>
      <pageSetup paperSize="9" scale="85" orientation="portrait" r:id="rId1"/>
      <headerFooter alignWithMargins="0">
        <oddFooter>&amp;L&amp;"Arial,Normal"&amp;8Bloco A - Revisão 0
12.2013&amp;R&amp;"Arial,Normal"&amp;8Pág. &amp;P de &amp;N</oddFooter>
      </headerFooter>
    </customSheetView>
  </customSheetViews>
  <mergeCells count="29">
    <mergeCell ref="L2:W2"/>
    <mergeCell ref="L3:W3"/>
    <mergeCell ref="L4:W4"/>
    <mergeCell ref="A20:A21"/>
    <mergeCell ref="B20:B21"/>
    <mergeCell ref="C20:C21"/>
    <mergeCell ref="D20:D21"/>
    <mergeCell ref="E20:I21"/>
    <mergeCell ref="M12:W12"/>
    <mergeCell ref="M9:W9"/>
    <mergeCell ref="M11:W11"/>
    <mergeCell ref="J20:J21"/>
    <mergeCell ref="M10:W10"/>
    <mergeCell ref="L18:W18"/>
    <mergeCell ref="M15:W15"/>
    <mergeCell ref="L19:W19"/>
    <mergeCell ref="U23:W23"/>
    <mergeCell ref="N23:N24"/>
    <mergeCell ref="U24:V24"/>
    <mergeCell ref="L7:W7"/>
    <mergeCell ref="L5:W5"/>
    <mergeCell ref="O23:P24"/>
    <mergeCell ref="L20:W20"/>
    <mergeCell ref="M13:W13"/>
    <mergeCell ref="M14:W14"/>
    <mergeCell ref="L23:L24"/>
    <mergeCell ref="L21:W21"/>
    <mergeCell ref="M23:M24"/>
    <mergeCell ref="Q23:S23"/>
  </mergeCells>
  <phoneticPr fontId="0" type="noConversion"/>
  <conditionalFormatting sqref="B22:B840">
    <cfRule type="cellIs" dxfId="18" priority="416" stopIfTrue="1" operator="equal">
      <formula>"ERRO"</formula>
    </cfRule>
  </conditionalFormatting>
  <conditionalFormatting sqref="L1:Y9 M10:Y12 L10:L15 X13:Y14 L828:Y830 L836:Y1048576 L831:L835 N831:Y835">
    <cfRule type="expression" dxfId="17" priority="446">
      <formula>$O1&lt;0</formula>
    </cfRule>
  </conditionalFormatting>
  <conditionalFormatting sqref="L25:Y33 M15:Y15 L16:Y22 L23:O23 Q23:Y24 L24:N24 L47:Y49 L34:L46 N34:Y46 L55:Y57 L50:L54 N50:Y54 L61:Y61 L58:L60 N58:Y60 L64:Y64 L62:L63 N62:Y63 L77:Y77 L65:L76 N65:Y76 L96:Y96 L78:L95 N78:Y95 L114:Y116 L97:L113 N97:Y113 L199:Y201 L117:L198 N117:Y198 L317:Y319 L202:L316 N202:Y316 L402:Y404 L320:L401 N320:Y401 L496:Y496 L405:L495 N405:Y495">
    <cfRule type="expression" dxfId="16" priority="414">
      <formula>$O15&lt;0</formula>
    </cfRule>
  </conditionalFormatting>
  <conditionalFormatting sqref="L497:Y498 L520:Y522 L499:L519 N499:Y519 L531:Y533 L523:L530 N523:Y530 L590:Y592 L534:L589 N534:Y589 L646:Y652 L593:L645 N593:Y645 L687:Y689 L653:L686 N653:Y686 L698:Y700 L690:L697 N690:Y697 L730:Y732 L701:L729 N701:Y729 L798:Y800 L733:L797 N733:Y797 L812:Y814 L801:L811 N801:Y811 L815:L816 N815:Y816">
    <cfRule type="expression" dxfId="15" priority="1">
      <formula>$O497&lt;0</formula>
    </cfRule>
  </conditionalFormatting>
  <conditionalFormatting sqref="L823 N823:Y823">
    <cfRule type="expression" dxfId="14" priority="401">
      <formula>$O823&lt;0</formula>
    </cfRule>
  </conditionalFormatting>
  <conditionalFormatting sqref="M48">
    <cfRule type="expression" dxfId="13" priority="33">
      <formula>$O48&lt;0</formula>
    </cfRule>
  </conditionalFormatting>
  <conditionalFormatting sqref="M56">
    <cfRule type="expression" dxfId="12" priority="32">
      <formula>$O56&lt;0</formula>
    </cfRule>
  </conditionalFormatting>
  <conditionalFormatting sqref="M115">
    <cfRule type="expression" dxfId="11" priority="31">
      <formula>$O115&lt;0</formula>
    </cfRule>
  </conditionalFormatting>
  <conditionalFormatting sqref="M200">
    <cfRule type="expression" dxfId="10" priority="30">
      <formula>$O200&lt;0</formula>
    </cfRule>
  </conditionalFormatting>
  <conditionalFormatting sqref="M318">
    <cfRule type="expression" dxfId="9" priority="29">
      <formula>$O318&lt;0</formula>
    </cfRule>
  </conditionalFormatting>
  <conditionalFormatting sqref="M403">
    <cfRule type="expression" dxfId="8" priority="28">
      <formula>$O403&lt;0</formula>
    </cfRule>
  </conditionalFormatting>
  <conditionalFormatting sqref="M13:V13 M14 N817:V822 N824:V827">
    <cfRule type="expression" dxfId="7" priority="417">
      <formula>$O13&lt;0</formula>
    </cfRule>
  </conditionalFormatting>
  <conditionalFormatting sqref="M32:V33">
    <cfRule type="expression" dxfId="6" priority="438">
      <formula>$O32&lt;0</formula>
    </cfRule>
  </conditionalFormatting>
  <conditionalFormatting sqref="O429:T429">
    <cfRule type="cellIs" dxfId="5" priority="415" operator="lessThan">
      <formula>0</formula>
    </cfRule>
  </conditionalFormatting>
  <conditionalFormatting sqref="O431:T432">
    <cfRule type="cellIs" dxfId="4" priority="412" operator="lessThan">
      <formula>0</formula>
    </cfRule>
  </conditionalFormatting>
  <conditionalFormatting sqref="O434:T434">
    <cfRule type="cellIs" dxfId="3" priority="413" operator="lessThan">
      <formula>0</formula>
    </cfRule>
  </conditionalFormatting>
  <conditionalFormatting sqref="O463:T463 O465:T465 O467:T467">
    <cfRule type="cellIs" dxfId="2" priority="411" operator="lessThan">
      <formula>0</formula>
    </cfRule>
  </conditionalFormatting>
  <conditionalFormatting sqref="Z574">
    <cfRule type="expression" dxfId="1" priority="410">
      <formula>$O574&lt;0</formula>
    </cfRule>
  </conditionalFormatting>
  <conditionalFormatting sqref="Z585">
    <cfRule type="expression" dxfId="0" priority="408">
      <formula>$O585&lt;0</formula>
    </cfRule>
  </conditionalFormatting>
  <printOptions horizontalCentered="1"/>
  <pageMargins left="0.78740157480314965" right="0.59055118110236227" top="0.39370078740157483" bottom="0.78740157480314965" header="0.39370078740157483" footer="0.39370078740157483"/>
  <pageSetup paperSize="9" scale="78" fitToHeight="0" orientation="portrait" r:id="rId2"/>
  <headerFooter>
    <oddFooter>&amp;L&amp;"Arial,Normal"&amp;8Igreja São Luís dos Franceses - Lisboa
&amp;A&amp;R&amp;"Arial,Normal"&amp;8Rev 1 - 05/2025
Pág. &amp;P de &amp;N</oddFooter>
  </headerFooter>
  <rowBreaks count="4" manualBreakCount="4">
    <brk id="16" min="11" max="22" man="1"/>
    <brk id="531" min="11" max="22" man="1"/>
    <brk id="687" min="11" max="22" man="1"/>
    <brk id="828" min="11" max="22" man="1"/>
  </rowBreaks>
  <ignoredErrors>
    <ignoredError sqref="X1:XFD1 X3:XFD6 X200 Z292:XFD293 Z200:XFD201 Z318:XFD318 X841:XFD1048576"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0223-01B2-4C08-955C-D512C6EF62BC}">
  <dimension ref="A1:IT244"/>
  <sheetViews>
    <sheetView tabSelected="1" view="pageBreakPreview" zoomScale="130" zoomScaleNormal="115" zoomScaleSheetLayoutView="130" workbookViewId="0">
      <selection activeCell="A4" sqref="A4:G4"/>
    </sheetView>
  </sheetViews>
  <sheetFormatPr defaultColWidth="11.42578125" defaultRowHeight="12.75"/>
  <cols>
    <col min="1" max="1" width="9.7109375" style="9" customWidth="1"/>
    <col min="2" max="2" width="46.7109375" style="9" customWidth="1"/>
    <col min="3" max="3" width="3.7109375" style="47" customWidth="1"/>
    <col min="4" max="4" width="8.7109375" style="31" customWidth="1"/>
    <col min="5" max="5" width="9.7109375" style="48" customWidth="1"/>
    <col min="6" max="6" width="10.7109375" style="48" customWidth="1"/>
    <col min="7" max="7" width="11.7109375" style="23" customWidth="1"/>
    <col min="8" max="10" width="6.7109375" style="9" customWidth="1"/>
    <col min="11" max="11" width="10" style="9" bestFit="1" customWidth="1"/>
    <col min="12" max="13" width="6.7109375" style="9" customWidth="1"/>
    <col min="14" max="16384" width="11.42578125" style="9"/>
  </cols>
  <sheetData>
    <row r="1" spans="1:254" ht="87" customHeight="1">
      <c r="A1" s="5"/>
      <c r="B1" s="5"/>
      <c r="C1" s="6"/>
      <c r="D1" s="7"/>
      <c r="E1" s="8"/>
      <c r="F1" s="8"/>
      <c r="G1" s="9"/>
    </row>
    <row r="2" spans="1:254" ht="18" customHeight="1">
      <c r="A2" s="295" t="str">
        <f>'Métrés Descriptifs'!L2</f>
        <v>AMBASSADE DE FRANCE</v>
      </c>
      <c r="B2" s="295"/>
      <c r="C2" s="295"/>
      <c r="D2" s="295"/>
      <c r="E2" s="295"/>
      <c r="F2" s="295"/>
      <c r="G2" s="295"/>
    </row>
    <row r="3" spans="1:254" ht="18" customHeight="1">
      <c r="A3" s="295" t="str">
        <f>'Métrés Descriptifs'!L3</f>
        <v>RÉHABILITATION ET TRANSFORMATION D'INTÉRIEURS - Église São Luís dos Franceses - Lisbonne</v>
      </c>
      <c r="B3" s="295"/>
      <c r="C3" s="295"/>
      <c r="D3" s="295"/>
      <c r="E3" s="295"/>
      <c r="F3" s="295"/>
      <c r="G3" s="295"/>
    </row>
    <row r="4" spans="1:254" s="10" customFormat="1" ht="18" customHeight="1">
      <c r="A4" s="296" t="str">
        <f>'Métrés Descriptifs'!L4</f>
        <v>Projet d'Exécution</v>
      </c>
      <c r="B4" s="296"/>
      <c r="C4" s="296"/>
      <c r="D4" s="296"/>
      <c r="E4" s="296"/>
      <c r="F4" s="296"/>
      <c r="G4" s="296"/>
    </row>
    <row r="5" spans="1:254" ht="18" customHeight="1">
      <c r="A5" s="297" t="s">
        <v>97</v>
      </c>
      <c r="B5" s="298"/>
      <c r="C5" s="298"/>
      <c r="D5" s="298"/>
      <c r="E5" s="298"/>
      <c r="F5" s="298"/>
      <c r="G5" s="299"/>
    </row>
    <row r="6" spans="1:254" ht="9" customHeight="1">
      <c r="A6" s="11"/>
      <c r="B6" s="11"/>
      <c r="C6" s="12"/>
      <c r="D6" s="13"/>
      <c r="E6" s="14"/>
      <c r="F6" s="14"/>
      <c r="G6" s="15"/>
    </row>
    <row r="7" spans="1:254" ht="18" customHeight="1">
      <c r="A7" s="300" t="str">
        <f>'Métrés Descriptifs'!$L$7</f>
        <v>NOTAS PRELIMINARES</v>
      </c>
      <c r="B7" s="301"/>
      <c r="C7" s="301"/>
      <c r="D7" s="301"/>
      <c r="E7" s="301"/>
      <c r="F7" s="301"/>
      <c r="G7" s="302"/>
    </row>
    <row r="8" spans="1:254" s="21" customFormat="1">
      <c r="A8" s="16"/>
      <c r="B8" s="17"/>
      <c r="C8" s="18"/>
      <c r="D8" s="18"/>
      <c r="E8" s="18"/>
      <c r="F8" s="18"/>
      <c r="G8" s="19"/>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row>
    <row r="9" spans="1:254" s="21" customFormat="1" ht="27" customHeight="1">
      <c r="A9" s="22" t="s">
        <v>9</v>
      </c>
      <c r="B9" s="292" t="s">
        <v>35</v>
      </c>
      <c r="C9" s="293"/>
      <c r="D9" s="293"/>
      <c r="E9" s="293"/>
      <c r="F9" s="293"/>
      <c r="G9" s="294"/>
      <c r="H9" s="20" t="str">
        <f>IF('Métrés Descriptifs'!R9="","",'Métrés Descriptifs'!R9)</f>
        <v/>
      </c>
      <c r="I9" s="20"/>
      <c r="J9" s="20"/>
      <c r="K9" s="20"/>
      <c r="L9" s="20"/>
      <c r="M9" s="20"/>
      <c r="N9" s="20"/>
      <c r="O9" s="20"/>
      <c r="P9" s="20"/>
      <c r="Q9" s="20"/>
      <c r="R9" s="20"/>
      <c r="S9" s="20"/>
      <c r="T9" s="20"/>
      <c r="U9" s="20" t="str">
        <f>IF('Métrés Descriptifs'!Z9="","",'Métrés Descriptifs'!Z9)</f>
        <v/>
      </c>
      <c r="V9" s="20" t="str">
        <f>IF('Métrés Descriptifs'!AA9="","",'Métrés Descriptifs'!AA9)</f>
        <v/>
      </c>
      <c r="W9" s="20" t="str">
        <f>IF('Métrés Descriptifs'!AB9="","",'Métrés Descriptifs'!AB9)</f>
        <v/>
      </c>
      <c r="X9" s="20" t="str">
        <f>IF('Métrés Descriptifs'!AC9="","",'Métrés Descriptifs'!AC9)</f>
        <v/>
      </c>
      <c r="Y9" s="20" t="str">
        <f>IF('Métrés Descriptifs'!AD9="","",'Métrés Descriptifs'!AD9)</f>
        <v/>
      </c>
      <c r="Z9" s="20" t="str">
        <f>IF('Métrés Descriptifs'!AE9="","",'Métrés Descriptifs'!AE9)</f>
        <v/>
      </c>
      <c r="AA9" s="20" t="str">
        <f>IF('Métrés Descriptifs'!AF9="","",'Métrés Descriptifs'!AF9)</f>
        <v/>
      </c>
      <c r="AB9" s="20" t="str">
        <f>IF('Métrés Descriptifs'!AG9="","",'Métrés Descriptifs'!AG9)</f>
        <v/>
      </c>
      <c r="AC9" s="20" t="str">
        <f>IF('Métrés Descriptifs'!AH9="","",'Métrés Descriptifs'!AH9)</f>
        <v/>
      </c>
      <c r="AD9" s="20" t="str">
        <f>IF('Métrés Descriptifs'!AI9="","",'Métrés Descriptifs'!AI9)</f>
        <v/>
      </c>
      <c r="AE9" s="20" t="str">
        <f>IF('Métrés Descriptifs'!AJ9="","",'Métrés Descriptifs'!AJ9)</f>
        <v/>
      </c>
      <c r="AF9" s="20" t="str">
        <f>IF('Métrés Descriptifs'!AK9="","",'Métrés Descriptifs'!AK9)</f>
        <v/>
      </c>
      <c r="AG9" s="20" t="str">
        <f>IF('Métrés Descriptifs'!AL9="","",'Métrés Descriptifs'!AL9)</f>
        <v/>
      </c>
      <c r="AH9" s="20" t="str">
        <f>IF('Métrés Descriptifs'!AM9="","",'Métrés Descriptifs'!AM9)</f>
        <v/>
      </c>
      <c r="AI9" s="20" t="str">
        <f>IF('Métrés Descriptifs'!AN9="","",'Métrés Descriptifs'!AN9)</f>
        <v/>
      </c>
      <c r="AJ9" s="20" t="str">
        <f>IF('Métrés Descriptifs'!AO9="","",'Métrés Descriptifs'!AO9)</f>
        <v/>
      </c>
      <c r="AK9" s="20" t="str">
        <f>IF('Métrés Descriptifs'!AP9="","",'Métrés Descriptifs'!AP9)</f>
        <v/>
      </c>
      <c r="AL9" s="20" t="str">
        <f>IF('Métrés Descriptifs'!AQ9="","",'Métrés Descriptifs'!AQ9)</f>
        <v/>
      </c>
      <c r="AM9" s="20" t="str">
        <f>IF('Métrés Descriptifs'!AR9="","",'Métrés Descriptifs'!AR9)</f>
        <v/>
      </c>
      <c r="AN9" s="20" t="str">
        <f>IF('Métrés Descriptifs'!AS9="","",'Métrés Descriptifs'!AS9)</f>
        <v/>
      </c>
      <c r="AO9" s="20" t="str">
        <f>IF('Métrés Descriptifs'!AT9="","",'Métrés Descriptifs'!AT9)</f>
        <v/>
      </c>
      <c r="AP9" s="20" t="str">
        <f>IF('Métrés Descriptifs'!AU9="","",'Métrés Descriptifs'!AU9)</f>
        <v/>
      </c>
      <c r="AQ9" s="20" t="str">
        <f>IF('Métrés Descriptifs'!AV9="","",'Métrés Descriptifs'!AV9)</f>
        <v/>
      </c>
      <c r="AR9" s="20" t="str">
        <f>IF('Métrés Descriptifs'!AW9="","",'Métrés Descriptifs'!AW9)</f>
        <v/>
      </c>
      <c r="AS9" s="20" t="str">
        <f>IF('Métrés Descriptifs'!AX9="","",'Métrés Descriptifs'!AX9)</f>
        <v/>
      </c>
      <c r="AT9" s="20" t="str">
        <f>IF('Métrés Descriptifs'!AY9="","",'Métrés Descriptifs'!AY9)</f>
        <v/>
      </c>
      <c r="AU9" s="20" t="str">
        <f>IF('Métrés Descriptifs'!AZ9="","",'Métrés Descriptifs'!AZ9)</f>
        <v/>
      </c>
      <c r="AV9" s="20" t="str">
        <f>IF('Métrés Descriptifs'!BA9="","",'Métrés Descriptifs'!BA9)</f>
        <v/>
      </c>
      <c r="AW9" s="20" t="str">
        <f>IF('Métrés Descriptifs'!BB9="","",'Métrés Descriptifs'!BB9)</f>
        <v/>
      </c>
      <c r="AX9" s="20" t="str">
        <f>IF('Métrés Descriptifs'!BC9="","",'Métrés Descriptifs'!BC9)</f>
        <v/>
      </c>
      <c r="AY9" s="20" t="str">
        <f>IF('Métrés Descriptifs'!BD9="","",'Métrés Descriptifs'!BD9)</f>
        <v/>
      </c>
      <c r="AZ9" s="20" t="str">
        <f>IF('Métrés Descriptifs'!BE9="","",'Métrés Descriptifs'!BE9)</f>
        <v/>
      </c>
      <c r="BA9" s="20" t="str">
        <f>IF('Métrés Descriptifs'!BF9="","",'Métrés Descriptifs'!BF9)</f>
        <v/>
      </c>
      <c r="BB9" s="20" t="str">
        <f>IF('Métrés Descriptifs'!BG9="","",'Métrés Descriptifs'!BG9)</f>
        <v/>
      </c>
      <c r="BC9" s="20" t="str">
        <f>IF('Métrés Descriptifs'!BH9="","",'Métrés Descriptifs'!BH9)</f>
        <v/>
      </c>
      <c r="BD9" s="20" t="str">
        <f>IF('Métrés Descriptifs'!BI9="","",'Métrés Descriptifs'!BI9)</f>
        <v/>
      </c>
      <c r="BE9" s="20" t="str">
        <f>IF('Métrés Descriptifs'!BJ9="","",'Métrés Descriptifs'!BJ9)</f>
        <v/>
      </c>
      <c r="BF9" s="20" t="str">
        <f>IF('Métrés Descriptifs'!BK9="","",'Métrés Descriptifs'!BK9)</f>
        <v/>
      </c>
      <c r="BG9" s="20" t="str">
        <f>IF('Métrés Descriptifs'!BL9="","",'Métrés Descriptifs'!BL9)</f>
        <v/>
      </c>
      <c r="BH9" s="20" t="str">
        <f>IF('Métrés Descriptifs'!BM9="","",'Métrés Descriptifs'!BM9)</f>
        <v/>
      </c>
      <c r="BI9" s="20" t="str">
        <f>IF('Métrés Descriptifs'!BN9="","",'Métrés Descriptifs'!BN9)</f>
        <v/>
      </c>
      <c r="BJ9" s="20" t="str">
        <f>IF('Métrés Descriptifs'!BO9="","",'Métrés Descriptifs'!BO9)</f>
        <v/>
      </c>
      <c r="BK9" s="20" t="str">
        <f>IF('Métrés Descriptifs'!BP9="","",'Métrés Descriptifs'!BP9)</f>
        <v/>
      </c>
      <c r="BL9" s="20" t="str">
        <f>IF('Métrés Descriptifs'!BQ9="","",'Métrés Descriptifs'!BQ9)</f>
        <v/>
      </c>
      <c r="BM9" s="20" t="str">
        <f>IF('Métrés Descriptifs'!BR9="","",'Métrés Descriptifs'!BR9)</f>
        <v/>
      </c>
      <c r="BN9" s="20" t="str">
        <f>IF('Métrés Descriptifs'!BS9="","",'Métrés Descriptifs'!BS9)</f>
        <v/>
      </c>
      <c r="BO9" s="20" t="str">
        <f>IF('Métrés Descriptifs'!BT9="","",'Métrés Descriptifs'!BT9)</f>
        <v/>
      </c>
      <c r="BP9" s="20" t="str">
        <f>IF('Métrés Descriptifs'!BU9="","",'Métrés Descriptifs'!BU9)</f>
        <v/>
      </c>
      <c r="BQ9" s="20" t="str">
        <f>IF('Métrés Descriptifs'!BV9="","",'Métrés Descriptifs'!BV9)</f>
        <v/>
      </c>
      <c r="BR9" s="20" t="str">
        <f>IF('Métrés Descriptifs'!BW9="","",'Métrés Descriptifs'!BW9)</f>
        <v/>
      </c>
      <c r="BS9" s="20" t="str">
        <f>IF('Métrés Descriptifs'!BX9="","",'Métrés Descriptifs'!BX9)</f>
        <v/>
      </c>
      <c r="BT9" s="20" t="str">
        <f>IF('Métrés Descriptifs'!BY9="","",'Métrés Descriptifs'!BY9)</f>
        <v/>
      </c>
      <c r="BU9" s="20" t="str">
        <f>IF('Métrés Descriptifs'!BZ9="","",'Métrés Descriptifs'!BZ9)</f>
        <v/>
      </c>
      <c r="BV9" s="20" t="str">
        <f>IF('Métrés Descriptifs'!CA9="","",'Métrés Descriptifs'!CA9)</f>
        <v/>
      </c>
      <c r="BW9" s="20" t="str">
        <f>IF('Métrés Descriptifs'!CB9="","",'Métrés Descriptifs'!CB9)</f>
        <v/>
      </c>
      <c r="BX9" s="20" t="str">
        <f>IF('Métrés Descriptifs'!CC9="","",'Métrés Descriptifs'!CC9)</f>
        <v/>
      </c>
      <c r="BY9" s="20" t="str">
        <f>IF('Métrés Descriptifs'!CD9="","",'Métrés Descriptifs'!CD9)</f>
        <v/>
      </c>
      <c r="BZ9" s="20" t="str">
        <f>IF('Métrés Descriptifs'!CE9="","",'Métrés Descriptifs'!CE9)</f>
        <v/>
      </c>
      <c r="CA9" s="20" t="str">
        <f>IF('Métrés Descriptifs'!CF9="","",'Métrés Descriptifs'!CF9)</f>
        <v/>
      </c>
      <c r="CB9" s="20" t="str">
        <f>IF('Métrés Descriptifs'!CG9="","",'Métrés Descriptifs'!CG9)</f>
        <v/>
      </c>
      <c r="CC9" s="20" t="str">
        <f>IF('Métrés Descriptifs'!CH9="","",'Métrés Descriptifs'!CH9)</f>
        <v/>
      </c>
      <c r="CD9" s="20" t="str">
        <f>IF('Métrés Descriptifs'!CI9="","",'Métrés Descriptifs'!CI9)</f>
        <v/>
      </c>
      <c r="CE9" s="20" t="str">
        <f>IF('Métrés Descriptifs'!CJ9="","",'Métrés Descriptifs'!CJ9)</f>
        <v/>
      </c>
      <c r="CF9" s="20" t="str">
        <f>IF('Métrés Descriptifs'!CK9="","",'Métrés Descriptifs'!CK9)</f>
        <v/>
      </c>
      <c r="CG9" s="20" t="str">
        <f>IF('Métrés Descriptifs'!CL9="","",'Métrés Descriptifs'!CL9)</f>
        <v/>
      </c>
      <c r="CH9" s="20" t="str">
        <f>IF('Métrés Descriptifs'!CM9="","",'Métrés Descriptifs'!CM9)</f>
        <v/>
      </c>
      <c r="CI9" s="20" t="str">
        <f>IF('Métrés Descriptifs'!CN9="","",'Métrés Descriptifs'!CN9)</f>
        <v/>
      </c>
      <c r="CJ9" s="20" t="str">
        <f>IF('Métrés Descriptifs'!CO9="","",'Métrés Descriptifs'!CO9)</f>
        <v/>
      </c>
      <c r="CK9" s="20" t="str">
        <f>IF('Métrés Descriptifs'!CP9="","",'Métrés Descriptifs'!CP9)</f>
        <v/>
      </c>
      <c r="CL9" s="20" t="str">
        <f>IF('Métrés Descriptifs'!CQ9="","",'Métrés Descriptifs'!CQ9)</f>
        <v/>
      </c>
      <c r="CM9" s="20" t="str">
        <f>IF('Métrés Descriptifs'!CR9="","",'Métrés Descriptifs'!CR9)</f>
        <v/>
      </c>
      <c r="CN9" s="20" t="str">
        <f>IF('Métrés Descriptifs'!CS9="","",'Métrés Descriptifs'!CS9)</f>
        <v/>
      </c>
      <c r="CO9" s="20" t="str">
        <f>IF('Métrés Descriptifs'!CT9="","",'Métrés Descriptifs'!CT9)</f>
        <v/>
      </c>
      <c r="CP9" s="20" t="str">
        <f>IF('Métrés Descriptifs'!CU9="","",'Métrés Descriptifs'!CU9)</f>
        <v/>
      </c>
      <c r="CQ9" s="20" t="str">
        <f>IF('Métrés Descriptifs'!CV9="","",'Métrés Descriptifs'!CV9)</f>
        <v/>
      </c>
      <c r="CR9" s="20" t="str">
        <f>IF('Métrés Descriptifs'!CW9="","",'Métrés Descriptifs'!CW9)</f>
        <v/>
      </c>
      <c r="CS9" s="20" t="str">
        <f>IF('Métrés Descriptifs'!CX9="","",'Métrés Descriptifs'!CX9)</f>
        <v/>
      </c>
      <c r="CT9" s="20" t="str">
        <f>IF('Métrés Descriptifs'!CY9="","",'Métrés Descriptifs'!CY9)</f>
        <v/>
      </c>
      <c r="CU9" s="20" t="str">
        <f>IF('Métrés Descriptifs'!CZ9="","",'Métrés Descriptifs'!CZ9)</f>
        <v/>
      </c>
      <c r="CV9" s="20" t="str">
        <f>IF('Métrés Descriptifs'!DA9="","",'Métrés Descriptifs'!DA9)</f>
        <v/>
      </c>
      <c r="CW9" s="20" t="str">
        <f>IF('Métrés Descriptifs'!DB9="","",'Métrés Descriptifs'!DB9)</f>
        <v/>
      </c>
      <c r="CX9" s="20" t="str">
        <f>IF('Métrés Descriptifs'!DC9="","",'Métrés Descriptifs'!DC9)</f>
        <v/>
      </c>
      <c r="CY9" s="20" t="str">
        <f>IF('Métrés Descriptifs'!DD9="","",'Métrés Descriptifs'!DD9)</f>
        <v/>
      </c>
      <c r="CZ9" s="20" t="str">
        <f>IF('Métrés Descriptifs'!DE9="","",'Métrés Descriptifs'!DE9)</f>
        <v/>
      </c>
      <c r="DA9" s="20" t="str">
        <f>IF('Métrés Descriptifs'!DF9="","",'Métrés Descriptifs'!DF9)</f>
        <v/>
      </c>
      <c r="DB9" s="20" t="str">
        <f>IF('Métrés Descriptifs'!DG9="","",'Métrés Descriptifs'!DG9)</f>
        <v/>
      </c>
      <c r="DC9" s="20" t="str">
        <f>IF('Métrés Descriptifs'!DH9="","",'Métrés Descriptifs'!DH9)</f>
        <v/>
      </c>
      <c r="DD9" s="20" t="str">
        <f>IF('Métrés Descriptifs'!DI9="","",'Métrés Descriptifs'!DI9)</f>
        <v/>
      </c>
      <c r="DE9" s="20" t="str">
        <f>IF('Métrés Descriptifs'!DJ9="","",'Métrés Descriptifs'!DJ9)</f>
        <v/>
      </c>
      <c r="DF9" s="20" t="str">
        <f>IF('Métrés Descriptifs'!DK9="","",'Métrés Descriptifs'!DK9)</f>
        <v/>
      </c>
      <c r="DG9" s="20" t="str">
        <f>IF('Métrés Descriptifs'!DL9="","",'Métrés Descriptifs'!DL9)</f>
        <v/>
      </c>
      <c r="DH9" s="20" t="str">
        <f>IF('Métrés Descriptifs'!DM9="","",'Métrés Descriptifs'!DM9)</f>
        <v/>
      </c>
      <c r="DI9" s="20" t="str">
        <f>IF('Métrés Descriptifs'!DN9="","",'Métrés Descriptifs'!DN9)</f>
        <v/>
      </c>
      <c r="DJ9" s="20" t="str">
        <f>IF('Métrés Descriptifs'!DO9="","",'Métrés Descriptifs'!DO9)</f>
        <v/>
      </c>
      <c r="DK9" s="20" t="str">
        <f>IF('Métrés Descriptifs'!DP9="","",'Métrés Descriptifs'!DP9)</f>
        <v/>
      </c>
      <c r="DL9" s="20" t="str">
        <f>IF('Métrés Descriptifs'!DQ9="","",'Métrés Descriptifs'!DQ9)</f>
        <v/>
      </c>
      <c r="DM9" s="20" t="str">
        <f>IF('Métrés Descriptifs'!DR9="","",'Métrés Descriptifs'!DR9)</f>
        <v/>
      </c>
      <c r="DN9" s="20" t="str">
        <f>IF('Métrés Descriptifs'!DS9="","",'Métrés Descriptifs'!DS9)</f>
        <v/>
      </c>
      <c r="DO9" s="20" t="str">
        <f>IF('Métrés Descriptifs'!DT9="","",'Métrés Descriptifs'!DT9)</f>
        <v/>
      </c>
      <c r="DP9" s="20" t="str">
        <f>IF('Métrés Descriptifs'!DU9="","",'Métrés Descriptifs'!DU9)</f>
        <v/>
      </c>
      <c r="DQ9" s="20" t="str">
        <f>IF('Métrés Descriptifs'!DV9="","",'Métrés Descriptifs'!DV9)</f>
        <v/>
      </c>
      <c r="DR9" s="20" t="str">
        <f>IF('Métrés Descriptifs'!DW9="","",'Métrés Descriptifs'!DW9)</f>
        <v/>
      </c>
      <c r="DS9" s="20" t="str">
        <f>IF('Métrés Descriptifs'!DX9="","",'Métrés Descriptifs'!DX9)</f>
        <v/>
      </c>
      <c r="DT9" s="20" t="str">
        <f>IF('Métrés Descriptifs'!DY9="","",'Métrés Descriptifs'!DY9)</f>
        <v/>
      </c>
      <c r="DU9" s="20" t="str">
        <f>IF('Métrés Descriptifs'!DZ9="","",'Métrés Descriptifs'!DZ9)</f>
        <v/>
      </c>
      <c r="DV9" s="20" t="str">
        <f>IF('Métrés Descriptifs'!EA9="","",'Métrés Descriptifs'!EA9)</f>
        <v/>
      </c>
      <c r="DW9" s="20" t="str">
        <f>IF('Métrés Descriptifs'!EB9="","",'Métrés Descriptifs'!EB9)</f>
        <v/>
      </c>
      <c r="DX9" s="20" t="str">
        <f>IF('Métrés Descriptifs'!EC9="","",'Métrés Descriptifs'!EC9)</f>
        <v/>
      </c>
      <c r="DY9" s="20" t="str">
        <f>IF('Métrés Descriptifs'!ED9="","",'Métrés Descriptifs'!ED9)</f>
        <v/>
      </c>
      <c r="DZ9" s="20" t="str">
        <f>IF('Métrés Descriptifs'!EE9="","",'Métrés Descriptifs'!EE9)</f>
        <v/>
      </c>
      <c r="EA9" s="20" t="str">
        <f>IF('Métrés Descriptifs'!EF9="","",'Métrés Descriptifs'!EF9)</f>
        <v/>
      </c>
      <c r="EB9" s="20" t="str">
        <f>IF('Métrés Descriptifs'!EG9="","",'Métrés Descriptifs'!EG9)</f>
        <v/>
      </c>
      <c r="EC9" s="20" t="str">
        <f>IF('Métrés Descriptifs'!EH9="","",'Métrés Descriptifs'!EH9)</f>
        <v/>
      </c>
      <c r="ED9" s="20" t="str">
        <f>IF('Métrés Descriptifs'!EI9="","",'Métrés Descriptifs'!EI9)</f>
        <v/>
      </c>
      <c r="EE9" s="20" t="str">
        <f>IF('Métrés Descriptifs'!EJ9="","",'Métrés Descriptifs'!EJ9)</f>
        <v/>
      </c>
      <c r="EF9" s="20" t="str">
        <f>IF('Métrés Descriptifs'!EK9="","",'Métrés Descriptifs'!EK9)</f>
        <v/>
      </c>
      <c r="EG9" s="20" t="str">
        <f>IF('Métrés Descriptifs'!EL9="","",'Métrés Descriptifs'!EL9)</f>
        <v/>
      </c>
      <c r="EH9" s="20" t="str">
        <f>IF('Métrés Descriptifs'!EM9="","",'Métrés Descriptifs'!EM9)</f>
        <v/>
      </c>
      <c r="EI9" s="20" t="str">
        <f>IF('Métrés Descriptifs'!EN9="","",'Métrés Descriptifs'!EN9)</f>
        <v/>
      </c>
      <c r="EJ9" s="20" t="str">
        <f>IF('Métrés Descriptifs'!EO9="","",'Métrés Descriptifs'!EO9)</f>
        <v/>
      </c>
      <c r="EK9" s="20" t="str">
        <f>IF('Métrés Descriptifs'!EP9="","",'Métrés Descriptifs'!EP9)</f>
        <v/>
      </c>
      <c r="EL9" s="20" t="str">
        <f>IF('Métrés Descriptifs'!EQ9="","",'Métrés Descriptifs'!EQ9)</f>
        <v/>
      </c>
      <c r="EM9" s="20" t="str">
        <f>IF('Métrés Descriptifs'!ER9="","",'Métrés Descriptifs'!ER9)</f>
        <v/>
      </c>
      <c r="EN9" s="20" t="str">
        <f>IF('Métrés Descriptifs'!ES9="","",'Métrés Descriptifs'!ES9)</f>
        <v/>
      </c>
      <c r="EO9" s="20" t="str">
        <f>IF('Métrés Descriptifs'!ET9="","",'Métrés Descriptifs'!ET9)</f>
        <v/>
      </c>
      <c r="EP9" s="20" t="str">
        <f>IF('Métrés Descriptifs'!EU9="","",'Métrés Descriptifs'!EU9)</f>
        <v/>
      </c>
      <c r="EQ9" s="20" t="str">
        <f>IF('Métrés Descriptifs'!EV9="","",'Métrés Descriptifs'!EV9)</f>
        <v/>
      </c>
      <c r="ER9" s="20" t="str">
        <f>IF('Métrés Descriptifs'!EW9="","",'Métrés Descriptifs'!EW9)</f>
        <v/>
      </c>
      <c r="ES9" s="20" t="str">
        <f>IF('Métrés Descriptifs'!EX9="","",'Métrés Descriptifs'!EX9)</f>
        <v/>
      </c>
      <c r="ET9" s="20" t="str">
        <f>IF('Métrés Descriptifs'!EY9="","",'Métrés Descriptifs'!EY9)</f>
        <v/>
      </c>
      <c r="EU9" s="20" t="str">
        <f>IF('Métrés Descriptifs'!EZ9="","",'Métrés Descriptifs'!EZ9)</f>
        <v/>
      </c>
      <c r="EV9" s="20" t="str">
        <f>IF('Métrés Descriptifs'!FA9="","",'Métrés Descriptifs'!FA9)</f>
        <v/>
      </c>
      <c r="EW9" s="20" t="str">
        <f>IF('Métrés Descriptifs'!FB9="","",'Métrés Descriptifs'!FB9)</f>
        <v/>
      </c>
      <c r="EX9" s="20" t="str">
        <f>IF('Métrés Descriptifs'!FC9="","",'Métrés Descriptifs'!FC9)</f>
        <v/>
      </c>
      <c r="EY9" s="20" t="str">
        <f>IF('Métrés Descriptifs'!FD9="","",'Métrés Descriptifs'!FD9)</f>
        <v/>
      </c>
      <c r="EZ9" s="20" t="str">
        <f>IF('Métrés Descriptifs'!FE9="","",'Métrés Descriptifs'!FE9)</f>
        <v/>
      </c>
      <c r="FA9" s="20" t="str">
        <f>IF('Métrés Descriptifs'!FF9="","",'Métrés Descriptifs'!FF9)</f>
        <v/>
      </c>
      <c r="FB9" s="20" t="str">
        <f>IF('Métrés Descriptifs'!FG9="","",'Métrés Descriptifs'!FG9)</f>
        <v/>
      </c>
      <c r="FC9" s="20" t="str">
        <f>IF('Métrés Descriptifs'!FH9="","",'Métrés Descriptifs'!FH9)</f>
        <v/>
      </c>
      <c r="FD9" s="20" t="str">
        <f>IF('Métrés Descriptifs'!FI9="","",'Métrés Descriptifs'!FI9)</f>
        <v/>
      </c>
      <c r="FE9" s="20" t="str">
        <f>IF('Métrés Descriptifs'!FJ9="","",'Métrés Descriptifs'!FJ9)</f>
        <v/>
      </c>
      <c r="FF9" s="20" t="str">
        <f>IF('Métrés Descriptifs'!FK9="","",'Métrés Descriptifs'!FK9)</f>
        <v/>
      </c>
      <c r="FG9" s="20" t="str">
        <f>IF('Métrés Descriptifs'!FL9="","",'Métrés Descriptifs'!FL9)</f>
        <v/>
      </c>
      <c r="FH9" s="20" t="str">
        <f>IF('Métrés Descriptifs'!FM9="","",'Métrés Descriptifs'!FM9)</f>
        <v/>
      </c>
      <c r="FI9" s="20" t="str">
        <f>IF('Métrés Descriptifs'!FN9="","",'Métrés Descriptifs'!FN9)</f>
        <v/>
      </c>
      <c r="FJ9" s="20" t="str">
        <f>IF('Métrés Descriptifs'!FO9="","",'Métrés Descriptifs'!FO9)</f>
        <v/>
      </c>
      <c r="FK9" s="20" t="str">
        <f>IF('Métrés Descriptifs'!FP9="","",'Métrés Descriptifs'!FP9)</f>
        <v/>
      </c>
      <c r="FL9" s="20" t="str">
        <f>IF('Métrés Descriptifs'!FQ9="","",'Métrés Descriptifs'!FQ9)</f>
        <v/>
      </c>
      <c r="FM9" s="20" t="str">
        <f>IF('Métrés Descriptifs'!FR9="","",'Métrés Descriptifs'!FR9)</f>
        <v/>
      </c>
      <c r="FN9" s="20" t="str">
        <f>IF('Métrés Descriptifs'!FS9="","",'Métrés Descriptifs'!FS9)</f>
        <v/>
      </c>
      <c r="FO9" s="20" t="str">
        <f>IF('Métrés Descriptifs'!FT9="","",'Métrés Descriptifs'!FT9)</f>
        <v/>
      </c>
      <c r="FP9" s="20" t="str">
        <f>IF('Métrés Descriptifs'!FU9="","",'Métrés Descriptifs'!FU9)</f>
        <v/>
      </c>
      <c r="FQ9" s="20" t="str">
        <f>IF('Métrés Descriptifs'!FV9="","",'Métrés Descriptifs'!FV9)</f>
        <v/>
      </c>
      <c r="FR9" s="20" t="str">
        <f>IF('Métrés Descriptifs'!FW9="","",'Métrés Descriptifs'!FW9)</f>
        <v/>
      </c>
      <c r="FS9" s="20" t="str">
        <f>IF('Métrés Descriptifs'!FX9="","",'Métrés Descriptifs'!FX9)</f>
        <v/>
      </c>
      <c r="FT9" s="20" t="str">
        <f>IF('Métrés Descriptifs'!FY9="","",'Métrés Descriptifs'!FY9)</f>
        <v/>
      </c>
      <c r="FU9" s="20" t="str">
        <f>IF('Métrés Descriptifs'!FZ9="","",'Métrés Descriptifs'!FZ9)</f>
        <v/>
      </c>
      <c r="FV9" s="20" t="str">
        <f>IF('Métrés Descriptifs'!GA9="","",'Métrés Descriptifs'!GA9)</f>
        <v/>
      </c>
      <c r="FW9" s="20" t="str">
        <f>IF('Métrés Descriptifs'!GB9="","",'Métrés Descriptifs'!GB9)</f>
        <v/>
      </c>
      <c r="FX9" s="20" t="str">
        <f>IF('Métrés Descriptifs'!GC9="","",'Métrés Descriptifs'!GC9)</f>
        <v/>
      </c>
      <c r="FY9" s="20" t="str">
        <f>IF('Métrés Descriptifs'!GD9="","",'Métrés Descriptifs'!GD9)</f>
        <v/>
      </c>
      <c r="FZ9" s="20" t="str">
        <f>IF('Métrés Descriptifs'!GE9="","",'Métrés Descriptifs'!GE9)</f>
        <v/>
      </c>
      <c r="GA9" s="20" t="str">
        <f>IF('Métrés Descriptifs'!GF9="","",'Métrés Descriptifs'!GF9)</f>
        <v/>
      </c>
      <c r="GB9" s="20" t="str">
        <f>IF('Métrés Descriptifs'!GG9="","",'Métrés Descriptifs'!GG9)</f>
        <v/>
      </c>
      <c r="GC9" s="20" t="str">
        <f>IF('Métrés Descriptifs'!GH9="","",'Métrés Descriptifs'!GH9)</f>
        <v/>
      </c>
      <c r="GD9" s="20" t="str">
        <f>IF('Métrés Descriptifs'!GI9="","",'Métrés Descriptifs'!GI9)</f>
        <v/>
      </c>
      <c r="GE9" s="20" t="str">
        <f>IF('Métrés Descriptifs'!GJ9="","",'Métrés Descriptifs'!GJ9)</f>
        <v/>
      </c>
      <c r="GF9" s="20" t="str">
        <f>IF('Métrés Descriptifs'!GK9="","",'Métrés Descriptifs'!GK9)</f>
        <v/>
      </c>
      <c r="GG9" s="20" t="str">
        <f>IF('Métrés Descriptifs'!GL9="","",'Métrés Descriptifs'!GL9)</f>
        <v/>
      </c>
      <c r="GH9" s="20" t="str">
        <f>IF('Métrés Descriptifs'!GM9="","",'Métrés Descriptifs'!GM9)</f>
        <v/>
      </c>
      <c r="GI9" s="20" t="str">
        <f>IF('Métrés Descriptifs'!GN9="","",'Métrés Descriptifs'!GN9)</f>
        <v/>
      </c>
      <c r="GJ9" s="20" t="str">
        <f>IF('Métrés Descriptifs'!GO9="","",'Métrés Descriptifs'!GO9)</f>
        <v/>
      </c>
      <c r="GK9" s="20" t="str">
        <f>IF('Métrés Descriptifs'!GP9="","",'Métrés Descriptifs'!GP9)</f>
        <v/>
      </c>
      <c r="GL9" s="20" t="str">
        <f>IF('Métrés Descriptifs'!GQ9="","",'Métrés Descriptifs'!GQ9)</f>
        <v/>
      </c>
      <c r="GM9" s="20" t="str">
        <f>IF('Métrés Descriptifs'!GR9="","",'Métrés Descriptifs'!GR9)</f>
        <v/>
      </c>
      <c r="GN9" s="20" t="str">
        <f>IF('Métrés Descriptifs'!GS9="","",'Métrés Descriptifs'!GS9)</f>
        <v/>
      </c>
      <c r="GO9" s="20" t="str">
        <f>IF('Métrés Descriptifs'!GT9="","",'Métrés Descriptifs'!GT9)</f>
        <v/>
      </c>
      <c r="GP9" s="20" t="str">
        <f>IF('Métrés Descriptifs'!GU9="","",'Métrés Descriptifs'!GU9)</f>
        <v/>
      </c>
      <c r="GQ9" s="20" t="str">
        <f>IF('Métrés Descriptifs'!GV9="","",'Métrés Descriptifs'!GV9)</f>
        <v/>
      </c>
      <c r="GR9" s="20" t="str">
        <f>IF('Métrés Descriptifs'!GW9="","",'Métrés Descriptifs'!GW9)</f>
        <v/>
      </c>
      <c r="GS9" s="20" t="str">
        <f>IF('Métrés Descriptifs'!GX9="","",'Métrés Descriptifs'!GX9)</f>
        <v/>
      </c>
      <c r="GT9" s="20" t="str">
        <f>IF('Métrés Descriptifs'!GY9="","",'Métrés Descriptifs'!GY9)</f>
        <v/>
      </c>
      <c r="GU9" s="20" t="str">
        <f>IF('Métrés Descriptifs'!GZ9="","",'Métrés Descriptifs'!GZ9)</f>
        <v/>
      </c>
      <c r="GV9" s="20" t="str">
        <f>IF('Métrés Descriptifs'!HA9="","",'Métrés Descriptifs'!HA9)</f>
        <v/>
      </c>
      <c r="GW9" s="20" t="str">
        <f>IF('Métrés Descriptifs'!HB9="","",'Métrés Descriptifs'!HB9)</f>
        <v/>
      </c>
      <c r="GX9" s="20" t="str">
        <f>IF('Métrés Descriptifs'!HC9="","",'Métrés Descriptifs'!HC9)</f>
        <v/>
      </c>
      <c r="GY9" s="20" t="str">
        <f>IF('Métrés Descriptifs'!HD9="","",'Métrés Descriptifs'!HD9)</f>
        <v/>
      </c>
      <c r="GZ9" s="20" t="str">
        <f>IF('Métrés Descriptifs'!HE9="","",'Métrés Descriptifs'!HE9)</f>
        <v/>
      </c>
      <c r="HA9" s="20" t="str">
        <f>IF('Métrés Descriptifs'!HF9="","",'Métrés Descriptifs'!HF9)</f>
        <v/>
      </c>
      <c r="HB9" s="20" t="str">
        <f>IF('Métrés Descriptifs'!HG9="","",'Métrés Descriptifs'!HG9)</f>
        <v/>
      </c>
      <c r="HC9" s="20" t="str">
        <f>IF('Métrés Descriptifs'!HH9="","",'Métrés Descriptifs'!HH9)</f>
        <v/>
      </c>
      <c r="HD9" s="20" t="str">
        <f>IF('Métrés Descriptifs'!HI9="","",'Métrés Descriptifs'!HI9)</f>
        <v/>
      </c>
      <c r="HE9" s="20" t="str">
        <f>IF('Métrés Descriptifs'!HJ9="","",'Métrés Descriptifs'!HJ9)</f>
        <v/>
      </c>
      <c r="HF9" s="20" t="str">
        <f>IF('Métrés Descriptifs'!HK9="","",'Métrés Descriptifs'!HK9)</f>
        <v/>
      </c>
      <c r="HG9" s="20" t="str">
        <f>IF('Métrés Descriptifs'!HL9="","",'Métrés Descriptifs'!HL9)</f>
        <v/>
      </c>
      <c r="HH9" s="20" t="str">
        <f>IF('Métrés Descriptifs'!HM9="","",'Métrés Descriptifs'!HM9)</f>
        <v/>
      </c>
      <c r="HI9" s="20" t="str">
        <f>IF('Métrés Descriptifs'!HN9="","",'Métrés Descriptifs'!HN9)</f>
        <v/>
      </c>
      <c r="HJ9" s="20" t="str">
        <f>IF('Métrés Descriptifs'!HO9="","",'Métrés Descriptifs'!HO9)</f>
        <v/>
      </c>
      <c r="HK9" s="20" t="str">
        <f>IF('Métrés Descriptifs'!HP9="","",'Métrés Descriptifs'!HP9)</f>
        <v/>
      </c>
      <c r="HL9" s="20" t="str">
        <f>IF('Métrés Descriptifs'!HQ9="","",'Métrés Descriptifs'!HQ9)</f>
        <v/>
      </c>
      <c r="HM9" s="20" t="str">
        <f>IF('Métrés Descriptifs'!HR9="","",'Métrés Descriptifs'!HR9)</f>
        <v/>
      </c>
      <c r="HN9" s="20" t="str">
        <f>IF('Métrés Descriptifs'!HS9="","",'Métrés Descriptifs'!HS9)</f>
        <v/>
      </c>
      <c r="HO9" s="20" t="str">
        <f>IF('Métrés Descriptifs'!HT9="","",'Métrés Descriptifs'!HT9)</f>
        <v/>
      </c>
      <c r="HP9" s="20" t="str">
        <f>IF('Métrés Descriptifs'!HU9="","",'Métrés Descriptifs'!HU9)</f>
        <v/>
      </c>
      <c r="HQ9" s="20" t="str">
        <f>IF('Métrés Descriptifs'!HV9="","",'Métrés Descriptifs'!HV9)</f>
        <v/>
      </c>
      <c r="HR9" s="20" t="str">
        <f>IF('Métrés Descriptifs'!HW9="","",'Métrés Descriptifs'!HW9)</f>
        <v/>
      </c>
      <c r="HS9" s="20" t="str">
        <f>IF('Métrés Descriptifs'!HX9="","",'Métrés Descriptifs'!HX9)</f>
        <v/>
      </c>
      <c r="HT9" s="20" t="str">
        <f>IF('Métrés Descriptifs'!HY9="","",'Métrés Descriptifs'!HY9)</f>
        <v/>
      </c>
      <c r="HU9" s="20" t="str">
        <f>IF('Métrés Descriptifs'!HZ9="","",'Métrés Descriptifs'!HZ9)</f>
        <v/>
      </c>
      <c r="HV9" s="20" t="str">
        <f>IF('Métrés Descriptifs'!IA9="","",'Métrés Descriptifs'!IA9)</f>
        <v/>
      </c>
      <c r="HW9" s="20" t="str">
        <f>IF('Métrés Descriptifs'!IB9="","",'Métrés Descriptifs'!IB9)</f>
        <v/>
      </c>
      <c r="HX9" s="20" t="str">
        <f>IF('Métrés Descriptifs'!IC9="","",'Métrés Descriptifs'!IC9)</f>
        <v/>
      </c>
      <c r="HY9" s="20" t="str">
        <f>IF('Métrés Descriptifs'!ID9="","",'Métrés Descriptifs'!ID9)</f>
        <v/>
      </c>
      <c r="HZ9" s="20" t="str">
        <f>IF('Métrés Descriptifs'!IE9="","",'Métrés Descriptifs'!IE9)</f>
        <v/>
      </c>
      <c r="IA9" s="20" t="str">
        <f>IF('Métrés Descriptifs'!IF9="","",'Métrés Descriptifs'!IF9)</f>
        <v/>
      </c>
      <c r="IB9" s="20" t="str">
        <f>IF('Métrés Descriptifs'!IG9="","",'Métrés Descriptifs'!IG9)</f>
        <v/>
      </c>
      <c r="IC9" s="20" t="str">
        <f>IF('Métrés Descriptifs'!IH9="","",'Métrés Descriptifs'!IH9)</f>
        <v/>
      </c>
      <c r="ID9" s="20" t="str">
        <f>IF('Métrés Descriptifs'!II9="","",'Métrés Descriptifs'!II9)</f>
        <v/>
      </c>
      <c r="IE9" s="20" t="str">
        <f>IF('Métrés Descriptifs'!IJ9="","",'Métrés Descriptifs'!IJ9)</f>
        <v/>
      </c>
      <c r="IF9" s="20" t="str">
        <f>IF('Métrés Descriptifs'!IK9="","",'Métrés Descriptifs'!IK9)</f>
        <v/>
      </c>
      <c r="IG9" s="20" t="str">
        <f>IF('Métrés Descriptifs'!IL9="","",'Métrés Descriptifs'!IL9)</f>
        <v/>
      </c>
      <c r="IH9" s="20" t="str">
        <f>IF('Métrés Descriptifs'!IM9="","",'Métrés Descriptifs'!IM9)</f>
        <v/>
      </c>
      <c r="II9" s="20" t="str">
        <f>IF('Métrés Descriptifs'!IN9="","",'Métrés Descriptifs'!IN9)</f>
        <v/>
      </c>
      <c r="IJ9" s="20" t="str">
        <f>IF('Métrés Descriptifs'!IO9="","",'Métrés Descriptifs'!IO9)</f>
        <v/>
      </c>
      <c r="IK9" s="20" t="e">
        <f>IF('Métrés Descriptifs'!#REF!="","",'Métrés Descriptifs'!#REF!)</f>
        <v>#REF!</v>
      </c>
      <c r="IL9" s="20" t="e">
        <f>IF('Métrés Descriptifs'!#REF!="","",'Métrés Descriptifs'!#REF!)</f>
        <v>#REF!</v>
      </c>
      <c r="IM9" s="20" t="e">
        <f>IF('Métrés Descriptifs'!#REF!="","",'Métrés Descriptifs'!#REF!)</f>
        <v>#REF!</v>
      </c>
      <c r="IN9" s="20" t="e">
        <f>IF('Métrés Descriptifs'!#REF!="","",'Métrés Descriptifs'!#REF!)</f>
        <v>#REF!</v>
      </c>
      <c r="IO9" s="20" t="e">
        <f>IF('Métrés Descriptifs'!#REF!="","",'Métrés Descriptifs'!#REF!)</f>
        <v>#REF!</v>
      </c>
      <c r="IP9" s="20" t="e">
        <f>IF('Métrés Descriptifs'!#REF!="","",'Métrés Descriptifs'!#REF!)</f>
        <v>#REF!</v>
      </c>
      <c r="IQ9" s="20" t="e">
        <f>IF('Métrés Descriptifs'!#REF!="","",'Métrés Descriptifs'!#REF!)</f>
        <v>#REF!</v>
      </c>
      <c r="IR9" s="20" t="e">
        <f>IF('Métrés Descriptifs'!#REF!="","",'Métrés Descriptifs'!#REF!)</f>
        <v>#REF!</v>
      </c>
      <c r="IS9" s="20" t="e">
        <f>IF('Métrés Descriptifs'!#REF!="","",'Métrés Descriptifs'!#REF!)</f>
        <v>#REF!</v>
      </c>
      <c r="IT9" s="20" t="e">
        <f>IF('Métrés Descriptifs'!#REF!="","",'Métrés Descriptifs'!#REF!)</f>
        <v>#REF!</v>
      </c>
    </row>
    <row r="10" spans="1:254" s="21" customFormat="1" ht="42" customHeight="1">
      <c r="A10" s="22" t="s">
        <v>10</v>
      </c>
      <c r="B10" s="292" t="s">
        <v>36</v>
      </c>
      <c r="C10" s="303"/>
      <c r="D10" s="303"/>
      <c r="E10" s="303"/>
      <c r="F10" s="303"/>
      <c r="G10" s="304"/>
      <c r="H10" s="20" t="str">
        <f>IF('Métrés Descriptifs'!R10="","",'Métrés Descriptifs'!R10)</f>
        <v/>
      </c>
      <c r="I10" s="20"/>
      <c r="J10" s="20"/>
      <c r="K10" s="20"/>
      <c r="L10" s="20"/>
      <c r="M10" s="20"/>
      <c r="N10" s="20"/>
      <c r="O10" s="20"/>
      <c r="P10" s="20"/>
      <c r="Q10" s="20"/>
      <c r="R10" s="20"/>
      <c r="S10" s="20"/>
      <c r="T10" s="20"/>
      <c r="U10" s="20" t="str">
        <f>IF('Métrés Descriptifs'!Z10="","",'Métrés Descriptifs'!Z10)</f>
        <v/>
      </c>
      <c r="V10" s="20" t="str">
        <f>IF('Métrés Descriptifs'!AA10="","",'Métrés Descriptifs'!AA10)</f>
        <v/>
      </c>
      <c r="W10" s="20" t="str">
        <f>IF('Métrés Descriptifs'!AB10="","",'Métrés Descriptifs'!AB10)</f>
        <v/>
      </c>
      <c r="X10" s="20" t="str">
        <f>IF('Métrés Descriptifs'!AC10="","",'Métrés Descriptifs'!AC10)</f>
        <v/>
      </c>
      <c r="Y10" s="20" t="str">
        <f>IF('Métrés Descriptifs'!AD10="","",'Métrés Descriptifs'!AD10)</f>
        <v/>
      </c>
      <c r="Z10" s="20" t="str">
        <f>IF('Métrés Descriptifs'!AE10="","",'Métrés Descriptifs'!AE10)</f>
        <v/>
      </c>
      <c r="AA10" s="20" t="str">
        <f>IF('Métrés Descriptifs'!AF10="","",'Métrés Descriptifs'!AF10)</f>
        <v/>
      </c>
      <c r="AB10" s="20" t="str">
        <f>IF('Métrés Descriptifs'!AG10="","",'Métrés Descriptifs'!AG10)</f>
        <v/>
      </c>
      <c r="AC10" s="20" t="str">
        <f>IF('Métrés Descriptifs'!AH10="","",'Métrés Descriptifs'!AH10)</f>
        <v/>
      </c>
      <c r="AD10" s="20" t="str">
        <f>IF('Métrés Descriptifs'!AI10="","",'Métrés Descriptifs'!AI10)</f>
        <v/>
      </c>
      <c r="AE10" s="20" t="str">
        <f>IF('Métrés Descriptifs'!AJ10="","",'Métrés Descriptifs'!AJ10)</f>
        <v/>
      </c>
      <c r="AF10" s="20" t="str">
        <f>IF('Métrés Descriptifs'!AK10="","",'Métrés Descriptifs'!AK10)</f>
        <v/>
      </c>
      <c r="AG10" s="20" t="str">
        <f>IF('Métrés Descriptifs'!AL10="","",'Métrés Descriptifs'!AL10)</f>
        <v/>
      </c>
      <c r="AH10" s="20" t="str">
        <f>IF('Métrés Descriptifs'!AM10="","",'Métrés Descriptifs'!AM10)</f>
        <v/>
      </c>
      <c r="AI10" s="20" t="str">
        <f>IF('Métrés Descriptifs'!AN10="","",'Métrés Descriptifs'!AN10)</f>
        <v/>
      </c>
      <c r="AJ10" s="20" t="str">
        <f>IF('Métrés Descriptifs'!AO10="","",'Métrés Descriptifs'!AO10)</f>
        <v/>
      </c>
      <c r="AK10" s="20" t="str">
        <f>IF('Métrés Descriptifs'!AP10="","",'Métrés Descriptifs'!AP10)</f>
        <v/>
      </c>
      <c r="AL10" s="20" t="str">
        <f>IF('Métrés Descriptifs'!AQ10="","",'Métrés Descriptifs'!AQ10)</f>
        <v/>
      </c>
      <c r="AM10" s="20" t="str">
        <f>IF('Métrés Descriptifs'!AR10="","",'Métrés Descriptifs'!AR10)</f>
        <v/>
      </c>
      <c r="AN10" s="20" t="str">
        <f>IF('Métrés Descriptifs'!AS10="","",'Métrés Descriptifs'!AS10)</f>
        <v/>
      </c>
      <c r="AO10" s="20" t="str">
        <f>IF('Métrés Descriptifs'!AT10="","",'Métrés Descriptifs'!AT10)</f>
        <v/>
      </c>
      <c r="AP10" s="20" t="str">
        <f>IF('Métrés Descriptifs'!AU10="","",'Métrés Descriptifs'!AU10)</f>
        <v/>
      </c>
      <c r="AQ10" s="20" t="str">
        <f>IF('Métrés Descriptifs'!AV10="","",'Métrés Descriptifs'!AV10)</f>
        <v/>
      </c>
      <c r="AR10" s="20" t="str">
        <f>IF('Métrés Descriptifs'!AW10="","",'Métrés Descriptifs'!AW10)</f>
        <v/>
      </c>
      <c r="AS10" s="20" t="str">
        <f>IF('Métrés Descriptifs'!AX10="","",'Métrés Descriptifs'!AX10)</f>
        <v/>
      </c>
      <c r="AT10" s="20" t="str">
        <f>IF('Métrés Descriptifs'!AY10="","",'Métrés Descriptifs'!AY10)</f>
        <v/>
      </c>
      <c r="AU10" s="20" t="str">
        <f>IF('Métrés Descriptifs'!AZ10="","",'Métrés Descriptifs'!AZ10)</f>
        <v/>
      </c>
      <c r="AV10" s="20" t="str">
        <f>IF('Métrés Descriptifs'!BA10="","",'Métrés Descriptifs'!BA10)</f>
        <v/>
      </c>
      <c r="AW10" s="20" t="str">
        <f>IF('Métrés Descriptifs'!BB10="","",'Métrés Descriptifs'!BB10)</f>
        <v/>
      </c>
      <c r="AX10" s="20" t="str">
        <f>IF('Métrés Descriptifs'!BC10="","",'Métrés Descriptifs'!BC10)</f>
        <v/>
      </c>
      <c r="AY10" s="20" t="str">
        <f>IF('Métrés Descriptifs'!BD10="","",'Métrés Descriptifs'!BD10)</f>
        <v/>
      </c>
      <c r="AZ10" s="20" t="str">
        <f>IF('Métrés Descriptifs'!BE10="","",'Métrés Descriptifs'!BE10)</f>
        <v/>
      </c>
      <c r="BA10" s="20" t="str">
        <f>IF('Métrés Descriptifs'!BF10="","",'Métrés Descriptifs'!BF10)</f>
        <v/>
      </c>
      <c r="BB10" s="20" t="str">
        <f>IF('Métrés Descriptifs'!BG10="","",'Métrés Descriptifs'!BG10)</f>
        <v/>
      </c>
      <c r="BC10" s="20" t="str">
        <f>IF('Métrés Descriptifs'!BH10="","",'Métrés Descriptifs'!BH10)</f>
        <v/>
      </c>
      <c r="BD10" s="20" t="str">
        <f>IF('Métrés Descriptifs'!BI10="","",'Métrés Descriptifs'!BI10)</f>
        <v/>
      </c>
      <c r="BE10" s="20" t="str">
        <f>IF('Métrés Descriptifs'!BJ10="","",'Métrés Descriptifs'!BJ10)</f>
        <v/>
      </c>
      <c r="BF10" s="20" t="str">
        <f>IF('Métrés Descriptifs'!BK10="","",'Métrés Descriptifs'!BK10)</f>
        <v/>
      </c>
      <c r="BG10" s="20" t="str">
        <f>IF('Métrés Descriptifs'!BL10="","",'Métrés Descriptifs'!BL10)</f>
        <v/>
      </c>
      <c r="BH10" s="20" t="str">
        <f>IF('Métrés Descriptifs'!BM10="","",'Métrés Descriptifs'!BM10)</f>
        <v/>
      </c>
      <c r="BI10" s="20" t="str">
        <f>IF('Métrés Descriptifs'!BN10="","",'Métrés Descriptifs'!BN10)</f>
        <v/>
      </c>
      <c r="BJ10" s="20" t="str">
        <f>IF('Métrés Descriptifs'!BO10="","",'Métrés Descriptifs'!BO10)</f>
        <v/>
      </c>
      <c r="BK10" s="20" t="str">
        <f>IF('Métrés Descriptifs'!BP10="","",'Métrés Descriptifs'!BP10)</f>
        <v/>
      </c>
      <c r="BL10" s="20" t="str">
        <f>IF('Métrés Descriptifs'!BQ10="","",'Métrés Descriptifs'!BQ10)</f>
        <v/>
      </c>
      <c r="BM10" s="20" t="str">
        <f>IF('Métrés Descriptifs'!BR10="","",'Métrés Descriptifs'!BR10)</f>
        <v/>
      </c>
      <c r="BN10" s="20" t="str">
        <f>IF('Métrés Descriptifs'!BS10="","",'Métrés Descriptifs'!BS10)</f>
        <v/>
      </c>
      <c r="BO10" s="20" t="str">
        <f>IF('Métrés Descriptifs'!BT10="","",'Métrés Descriptifs'!BT10)</f>
        <v/>
      </c>
      <c r="BP10" s="20" t="str">
        <f>IF('Métrés Descriptifs'!BU10="","",'Métrés Descriptifs'!BU10)</f>
        <v/>
      </c>
      <c r="BQ10" s="20" t="str">
        <f>IF('Métrés Descriptifs'!BV10="","",'Métrés Descriptifs'!BV10)</f>
        <v/>
      </c>
      <c r="BR10" s="20" t="str">
        <f>IF('Métrés Descriptifs'!BW10="","",'Métrés Descriptifs'!BW10)</f>
        <v/>
      </c>
      <c r="BS10" s="20" t="str">
        <f>IF('Métrés Descriptifs'!BX10="","",'Métrés Descriptifs'!BX10)</f>
        <v/>
      </c>
      <c r="BT10" s="20" t="str">
        <f>IF('Métrés Descriptifs'!BY10="","",'Métrés Descriptifs'!BY10)</f>
        <v/>
      </c>
      <c r="BU10" s="20" t="str">
        <f>IF('Métrés Descriptifs'!BZ10="","",'Métrés Descriptifs'!BZ10)</f>
        <v/>
      </c>
      <c r="BV10" s="20" t="str">
        <f>IF('Métrés Descriptifs'!CA10="","",'Métrés Descriptifs'!CA10)</f>
        <v/>
      </c>
      <c r="BW10" s="20" t="str">
        <f>IF('Métrés Descriptifs'!CB10="","",'Métrés Descriptifs'!CB10)</f>
        <v/>
      </c>
      <c r="BX10" s="20" t="str">
        <f>IF('Métrés Descriptifs'!CC10="","",'Métrés Descriptifs'!CC10)</f>
        <v/>
      </c>
      <c r="BY10" s="20" t="str">
        <f>IF('Métrés Descriptifs'!CD10="","",'Métrés Descriptifs'!CD10)</f>
        <v/>
      </c>
      <c r="BZ10" s="20" t="str">
        <f>IF('Métrés Descriptifs'!CE10="","",'Métrés Descriptifs'!CE10)</f>
        <v/>
      </c>
      <c r="CA10" s="20" t="str">
        <f>IF('Métrés Descriptifs'!CF10="","",'Métrés Descriptifs'!CF10)</f>
        <v/>
      </c>
      <c r="CB10" s="20" t="str">
        <f>IF('Métrés Descriptifs'!CG10="","",'Métrés Descriptifs'!CG10)</f>
        <v/>
      </c>
      <c r="CC10" s="20" t="str">
        <f>IF('Métrés Descriptifs'!CH10="","",'Métrés Descriptifs'!CH10)</f>
        <v/>
      </c>
      <c r="CD10" s="20" t="str">
        <f>IF('Métrés Descriptifs'!CI10="","",'Métrés Descriptifs'!CI10)</f>
        <v/>
      </c>
      <c r="CE10" s="20" t="str">
        <f>IF('Métrés Descriptifs'!CJ10="","",'Métrés Descriptifs'!CJ10)</f>
        <v/>
      </c>
      <c r="CF10" s="20" t="str">
        <f>IF('Métrés Descriptifs'!CK10="","",'Métrés Descriptifs'!CK10)</f>
        <v/>
      </c>
      <c r="CG10" s="20" t="str">
        <f>IF('Métrés Descriptifs'!CL10="","",'Métrés Descriptifs'!CL10)</f>
        <v/>
      </c>
      <c r="CH10" s="20" t="str">
        <f>IF('Métrés Descriptifs'!CM10="","",'Métrés Descriptifs'!CM10)</f>
        <v/>
      </c>
      <c r="CI10" s="20" t="str">
        <f>IF('Métrés Descriptifs'!CN10="","",'Métrés Descriptifs'!CN10)</f>
        <v/>
      </c>
      <c r="CJ10" s="20" t="str">
        <f>IF('Métrés Descriptifs'!CO10="","",'Métrés Descriptifs'!CO10)</f>
        <v/>
      </c>
      <c r="CK10" s="20" t="str">
        <f>IF('Métrés Descriptifs'!CP10="","",'Métrés Descriptifs'!CP10)</f>
        <v/>
      </c>
      <c r="CL10" s="20" t="str">
        <f>IF('Métrés Descriptifs'!CQ10="","",'Métrés Descriptifs'!CQ10)</f>
        <v/>
      </c>
      <c r="CM10" s="20" t="str">
        <f>IF('Métrés Descriptifs'!CR10="","",'Métrés Descriptifs'!CR10)</f>
        <v/>
      </c>
      <c r="CN10" s="20" t="str">
        <f>IF('Métrés Descriptifs'!CS10="","",'Métrés Descriptifs'!CS10)</f>
        <v/>
      </c>
      <c r="CO10" s="20" t="str">
        <f>IF('Métrés Descriptifs'!CT10="","",'Métrés Descriptifs'!CT10)</f>
        <v/>
      </c>
      <c r="CP10" s="20" t="str">
        <f>IF('Métrés Descriptifs'!CU10="","",'Métrés Descriptifs'!CU10)</f>
        <v/>
      </c>
      <c r="CQ10" s="20" t="str">
        <f>IF('Métrés Descriptifs'!CV10="","",'Métrés Descriptifs'!CV10)</f>
        <v/>
      </c>
      <c r="CR10" s="20" t="str">
        <f>IF('Métrés Descriptifs'!CW10="","",'Métrés Descriptifs'!CW10)</f>
        <v/>
      </c>
      <c r="CS10" s="20" t="str">
        <f>IF('Métrés Descriptifs'!CX10="","",'Métrés Descriptifs'!CX10)</f>
        <v/>
      </c>
      <c r="CT10" s="20" t="str">
        <f>IF('Métrés Descriptifs'!CY10="","",'Métrés Descriptifs'!CY10)</f>
        <v/>
      </c>
      <c r="CU10" s="20" t="str">
        <f>IF('Métrés Descriptifs'!CZ10="","",'Métrés Descriptifs'!CZ10)</f>
        <v/>
      </c>
      <c r="CV10" s="20" t="str">
        <f>IF('Métrés Descriptifs'!DA10="","",'Métrés Descriptifs'!DA10)</f>
        <v/>
      </c>
      <c r="CW10" s="20" t="str">
        <f>IF('Métrés Descriptifs'!DB10="","",'Métrés Descriptifs'!DB10)</f>
        <v/>
      </c>
      <c r="CX10" s="20" t="str">
        <f>IF('Métrés Descriptifs'!DC10="","",'Métrés Descriptifs'!DC10)</f>
        <v/>
      </c>
      <c r="CY10" s="20" t="str">
        <f>IF('Métrés Descriptifs'!DD10="","",'Métrés Descriptifs'!DD10)</f>
        <v/>
      </c>
      <c r="CZ10" s="20" t="str">
        <f>IF('Métrés Descriptifs'!DE10="","",'Métrés Descriptifs'!DE10)</f>
        <v/>
      </c>
      <c r="DA10" s="20" t="str">
        <f>IF('Métrés Descriptifs'!DF10="","",'Métrés Descriptifs'!DF10)</f>
        <v/>
      </c>
      <c r="DB10" s="20" t="str">
        <f>IF('Métrés Descriptifs'!DG10="","",'Métrés Descriptifs'!DG10)</f>
        <v/>
      </c>
      <c r="DC10" s="20" t="str">
        <f>IF('Métrés Descriptifs'!DH10="","",'Métrés Descriptifs'!DH10)</f>
        <v/>
      </c>
      <c r="DD10" s="20" t="str">
        <f>IF('Métrés Descriptifs'!DI10="","",'Métrés Descriptifs'!DI10)</f>
        <v/>
      </c>
      <c r="DE10" s="20" t="str">
        <f>IF('Métrés Descriptifs'!DJ10="","",'Métrés Descriptifs'!DJ10)</f>
        <v/>
      </c>
      <c r="DF10" s="20" t="str">
        <f>IF('Métrés Descriptifs'!DK10="","",'Métrés Descriptifs'!DK10)</f>
        <v/>
      </c>
      <c r="DG10" s="20" t="str">
        <f>IF('Métrés Descriptifs'!DL10="","",'Métrés Descriptifs'!DL10)</f>
        <v/>
      </c>
      <c r="DH10" s="20" t="str">
        <f>IF('Métrés Descriptifs'!DM10="","",'Métrés Descriptifs'!DM10)</f>
        <v/>
      </c>
      <c r="DI10" s="20" t="str">
        <f>IF('Métrés Descriptifs'!DN10="","",'Métrés Descriptifs'!DN10)</f>
        <v/>
      </c>
      <c r="DJ10" s="20" t="str">
        <f>IF('Métrés Descriptifs'!DO10="","",'Métrés Descriptifs'!DO10)</f>
        <v/>
      </c>
      <c r="DK10" s="20" t="str">
        <f>IF('Métrés Descriptifs'!DP10="","",'Métrés Descriptifs'!DP10)</f>
        <v/>
      </c>
      <c r="DL10" s="20" t="str">
        <f>IF('Métrés Descriptifs'!DQ10="","",'Métrés Descriptifs'!DQ10)</f>
        <v/>
      </c>
      <c r="DM10" s="20" t="str">
        <f>IF('Métrés Descriptifs'!DR10="","",'Métrés Descriptifs'!DR10)</f>
        <v/>
      </c>
      <c r="DN10" s="20" t="str">
        <f>IF('Métrés Descriptifs'!DS10="","",'Métrés Descriptifs'!DS10)</f>
        <v/>
      </c>
      <c r="DO10" s="20" t="str">
        <f>IF('Métrés Descriptifs'!DT10="","",'Métrés Descriptifs'!DT10)</f>
        <v/>
      </c>
      <c r="DP10" s="20" t="str">
        <f>IF('Métrés Descriptifs'!DU10="","",'Métrés Descriptifs'!DU10)</f>
        <v/>
      </c>
      <c r="DQ10" s="20" t="str">
        <f>IF('Métrés Descriptifs'!DV10="","",'Métrés Descriptifs'!DV10)</f>
        <v/>
      </c>
      <c r="DR10" s="20" t="str">
        <f>IF('Métrés Descriptifs'!DW10="","",'Métrés Descriptifs'!DW10)</f>
        <v/>
      </c>
      <c r="DS10" s="20" t="str">
        <f>IF('Métrés Descriptifs'!DX10="","",'Métrés Descriptifs'!DX10)</f>
        <v/>
      </c>
      <c r="DT10" s="20" t="str">
        <f>IF('Métrés Descriptifs'!DY10="","",'Métrés Descriptifs'!DY10)</f>
        <v/>
      </c>
      <c r="DU10" s="20" t="str">
        <f>IF('Métrés Descriptifs'!DZ10="","",'Métrés Descriptifs'!DZ10)</f>
        <v/>
      </c>
      <c r="DV10" s="20" t="str">
        <f>IF('Métrés Descriptifs'!EA10="","",'Métrés Descriptifs'!EA10)</f>
        <v/>
      </c>
      <c r="DW10" s="20" t="str">
        <f>IF('Métrés Descriptifs'!EB10="","",'Métrés Descriptifs'!EB10)</f>
        <v/>
      </c>
      <c r="DX10" s="20" t="str">
        <f>IF('Métrés Descriptifs'!EC10="","",'Métrés Descriptifs'!EC10)</f>
        <v/>
      </c>
      <c r="DY10" s="20" t="str">
        <f>IF('Métrés Descriptifs'!ED10="","",'Métrés Descriptifs'!ED10)</f>
        <v/>
      </c>
      <c r="DZ10" s="20" t="str">
        <f>IF('Métrés Descriptifs'!EE10="","",'Métrés Descriptifs'!EE10)</f>
        <v/>
      </c>
      <c r="EA10" s="20" t="str">
        <f>IF('Métrés Descriptifs'!EF10="","",'Métrés Descriptifs'!EF10)</f>
        <v/>
      </c>
      <c r="EB10" s="20" t="str">
        <f>IF('Métrés Descriptifs'!EG10="","",'Métrés Descriptifs'!EG10)</f>
        <v/>
      </c>
      <c r="EC10" s="20" t="str">
        <f>IF('Métrés Descriptifs'!EH10="","",'Métrés Descriptifs'!EH10)</f>
        <v/>
      </c>
      <c r="ED10" s="20" t="str">
        <f>IF('Métrés Descriptifs'!EI10="","",'Métrés Descriptifs'!EI10)</f>
        <v/>
      </c>
      <c r="EE10" s="20" t="str">
        <f>IF('Métrés Descriptifs'!EJ10="","",'Métrés Descriptifs'!EJ10)</f>
        <v/>
      </c>
      <c r="EF10" s="20" t="str">
        <f>IF('Métrés Descriptifs'!EK10="","",'Métrés Descriptifs'!EK10)</f>
        <v/>
      </c>
      <c r="EG10" s="20" t="str">
        <f>IF('Métrés Descriptifs'!EL10="","",'Métrés Descriptifs'!EL10)</f>
        <v/>
      </c>
      <c r="EH10" s="20" t="str">
        <f>IF('Métrés Descriptifs'!EM10="","",'Métrés Descriptifs'!EM10)</f>
        <v/>
      </c>
      <c r="EI10" s="20" t="str">
        <f>IF('Métrés Descriptifs'!EN10="","",'Métrés Descriptifs'!EN10)</f>
        <v/>
      </c>
      <c r="EJ10" s="20" t="str">
        <f>IF('Métrés Descriptifs'!EO10="","",'Métrés Descriptifs'!EO10)</f>
        <v/>
      </c>
      <c r="EK10" s="20" t="str">
        <f>IF('Métrés Descriptifs'!EP10="","",'Métrés Descriptifs'!EP10)</f>
        <v/>
      </c>
      <c r="EL10" s="20" t="str">
        <f>IF('Métrés Descriptifs'!EQ10="","",'Métrés Descriptifs'!EQ10)</f>
        <v/>
      </c>
      <c r="EM10" s="20" t="str">
        <f>IF('Métrés Descriptifs'!ER10="","",'Métrés Descriptifs'!ER10)</f>
        <v/>
      </c>
      <c r="EN10" s="20" t="str">
        <f>IF('Métrés Descriptifs'!ES10="","",'Métrés Descriptifs'!ES10)</f>
        <v/>
      </c>
      <c r="EO10" s="20" t="str">
        <f>IF('Métrés Descriptifs'!ET10="","",'Métrés Descriptifs'!ET10)</f>
        <v/>
      </c>
      <c r="EP10" s="20" t="str">
        <f>IF('Métrés Descriptifs'!EU10="","",'Métrés Descriptifs'!EU10)</f>
        <v/>
      </c>
      <c r="EQ10" s="20" t="str">
        <f>IF('Métrés Descriptifs'!EV10="","",'Métrés Descriptifs'!EV10)</f>
        <v/>
      </c>
      <c r="ER10" s="20" t="str">
        <f>IF('Métrés Descriptifs'!EW10="","",'Métrés Descriptifs'!EW10)</f>
        <v/>
      </c>
      <c r="ES10" s="20" t="str">
        <f>IF('Métrés Descriptifs'!EX10="","",'Métrés Descriptifs'!EX10)</f>
        <v/>
      </c>
      <c r="ET10" s="20" t="str">
        <f>IF('Métrés Descriptifs'!EY10="","",'Métrés Descriptifs'!EY10)</f>
        <v/>
      </c>
      <c r="EU10" s="20" t="str">
        <f>IF('Métrés Descriptifs'!EZ10="","",'Métrés Descriptifs'!EZ10)</f>
        <v/>
      </c>
      <c r="EV10" s="20" t="str">
        <f>IF('Métrés Descriptifs'!FA10="","",'Métrés Descriptifs'!FA10)</f>
        <v/>
      </c>
      <c r="EW10" s="20" t="str">
        <f>IF('Métrés Descriptifs'!FB10="","",'Métrés Descriptifs'!FB10)</f>
        <v/>
      </c>
      <c r="EX10" s="20" t="str">
        <f>IF('Métrés Descriptifs'!FC10="","",'Métrés Descriptifs'!FC10)</f>
        <v/>
      </c>
      <c r="EY10" s="20" t="str">
        <f>IF('Métrés Descriptifs'!FD10="","",'Métrés Descriptifs'!FD10)</f>
        <v/>
      </c>
      <c r="EZ10" s="20" t="str">
        <f>IF('Métrés Descriptifs'!FE10="","",'Métrés Descriptifs'!FE10)</f>
        <v/>
      </c>
      <c r="FA10" s="20" t="str">
        <f>IF('Métrés Descriptifs'!FF10="","",'Métrés Descriptifs'!FF10)</f>
        <v/>
      </c>
      <c r="FB10" s="20" t="str">
        <f>IF('Métrés Descriptifs'!FG10="","",'Métrés Descriptifs'!FG10)</f>
        <v/>
      </c>
      <c r="FC10" s="20" t="str">
        <f>IF('Métrés Descriptifs'!FH10="","",'Métrés Descriptifs'!FH10)</f>
        <v/>
      </c>
      <c r="FD10" s="20" t="str">
        <f>IF('Métrés Descriptifs'!FI10="","",'Métrés Descriptifs'!FI10)</f>
        <v/>
      </c>
      <c r="FE10" s="20" t="str">
        <f>IF('Métrés Descriptifs'!FJ10="","",'Métrés Descriptifs'!FJ10)</f>
        <v/>
      </c>
      <c r="FF10" s="20" t="str">
        <f>IF('Métrés Descriptifs'!FK10="","",'Métrés Descriptifs'!FK10)</f>
        <v/>
      </c>
      <c r="FG10" s="20" t="str">
        <f>IF('Métrés Descriptifs'!FL10="","",'Métrés Descriptifs'!FL10)</f>
        <v/>
      </c>
      <c r="FH10" s="20" t="str">
        <f>IF('Métrés Descriptifs'!FM10="","",'Métrés Descriptifs'!FM10)</f>
        <v/>
      </c>
      <c r="FI10" s="20" t="str">
        <f>IF('Métrés Descriptifs'!FN10="","",'Métrés Descriptifs'!FN10)</f>
        <v/>
      </c>
      <c r="FJ10" s="20" t="str">
        <f>IF('Métrés Descriptifs'!FO10="","",'Métrés Descriptifs'!FO10)</f>
        <v/>
      </c>
      <c r="FK10" s="20" t="str">
        <f>IF('Métrés Descriptifs'!FP10="","",'Métrés Descriptifs'!FP10)</f>
        <v/>
      </c>
      <c r="FL10" s="20" t="str">
        <f>IF('Métrés Descriptifs'!FQ10="","",'Métrés Descriptifs'!FQ10)</f>
        <v/>
      </c>
      <c r="FM10" s="20" t="str">
        <f>IF('Métrés Descriptifs'!FR10="","",'Métrés Descriptifs'!FR10)</f>
        <v/>
      </c>
      <c r="FN10" s="20" t="str">
        <f>IF('Métrés Descriptifs'!FS10="","",'Métrés Descriptifs'!FS10)</f>
        <v/>
      </c>
      <c r="FO10" s="20" t="str">
        <f>IF('Métrés Descriptifs'!FT10="","",'Métrés Descriptifs'!FT10)</f>
        <v/>
      </c>
      <c r="FP10" s="20" t="str">
        <f>IF('Métrés Descriptifs'!FU10="","",'Métrés Descriptifs'!FU10)</f>
        <v/>
      </c>
      <c r="FQ10" s="20" t="str">
        <f>IF('Métrés Descriptifs'!FV10="","",'Métrés Descriptifs'!FV10)</f>
        <v/>
      </c>
      <c r="FR10" s="20" t="str">
        <f>IF('Métrés Descriptifs'!FW10="","",'Métrés Descriptifs'!FW10)</f>
        <v/>
      </c>
      <c r="FS10" s="20" t="str">
        <f>IF('Métrés Descriptifs'!FX10="","",'Métrés Descriptifs'!FX10)</f>
        <v/>
      </c>
      <c r="FT10" s="20" t="str">
        <f>IF('Métrés Descriptifs'!FY10="","",'Métrés Descriptifs'!FY10)</f>
        <v/>
      </c>
      <c r="FU10" s="20" t="str">
        <f>IF('Métrés Descriptifs'!FZ10="","",'Métrés Descriptifs'!FZ10)</f>
        <v/>
      </c>
      <c r="FV10" s="20" t="str">
        <f>IF('Métrés Descriptifs'!GA10="","",'Métrés Descriptifs'!GA10)</f>
        <v/>
      </c>
      <c r="FW10" s="20" t="str">
        <f>IF('Métrés Descriptifs'!GB10="","",'Métrés Descriptifs'!GB10)</f>
        <v/>
      </c>
      <c r="FX10" s="20" t="str">
        <f>IF('Métrés Descriptifs'!GC10="","",'Métrés Descriptifs'!GC10)</f>
        <v/>
      </c>
      <c r="FY10" s="20" t="str">
        <f>IF('Métrés Descriptifs'!GD10="","",'Métrés Descriptifs'!GD10)</f>
        <v/>
      </c>
      <c r="FZ10" s="20" t="str">
        <f>IF('Métrés Descriptifs'!GE10="","",'Métrés Descriptifs'!GE10)</f>
        <v/>
      </c>
      <c r="GA10" s="20" t="str">
        <f>IF('Métrés Descriptifs'!GF10="","",'Métrés Descriptifs'!GF10)</f>
        <v/>
      </c>
      <c r="GB10" s="20" t="str">
        <f>IF('Métrés Descriptifs'!GG10="","",'Métrés Descriptifs'!GG10)</f>
        <v/>
      </c>
      <c r="GC10" s="20" t="str">
        <f>IF('Métrés Descriptifs'!GH10="","",'Métrés Descriptifs'!GH10)</f>
        <v/>
      </c>
      <c r="GD10" s="20" t="str">
        <f>IF('Métrés Descriptifs'!GI10="","",'Métrés Descriptifs'!GI10)</f>
        <v/>
      </c>
      <c r="GE10" s="20" t="str">
        <f>IF('Métrés Descriptifs'!GJ10="","",'Métrés Descriptifs'!GJ10)</f>
        <v/>
      </c>
      <c r="GF10" s="20" t="str">
        <f>IF('Métrés Descriptifs'!GK10="","",'Métrés Descriptifs'!GK10)</f>
        <v/>
      </c>
      <c r="GG10" s="20" t="str">
        <f>IF('Métrés Descriptifs'!GL10="","",'Métrés Descriptifs'!GL10)</f>
        <v/>
      </c>
      <c r="GH10" s="20" t="str">
        <f>IF('Métrés Descriptifs'!GM10="","",'Métrés Descriptifs'!GM10)</f>
        <v/>
      </c>
      <c r="GI10" s="20" t="str">
        <f>IF('Métrés Descriptifs'!GN10="","",'Métrés Descriptifs'!GN10)</f>
        <v/>
      </c>
      <c r="GJ10" s="20" t="str">
        <f>IF('Métrés Descriptifs'!GO10="","",'Métrés Descriptifs'!GO10)</f>
        <v/>
      </c>
      <c r="GK10" s="20" t="str">
        <f>IF('Métrés Descriptifs'!GP10="","",'Métrés Descriptifs'!GP10)</f>
        <v/>
      </c>
      <c r="GL10" s="20" t="str">
        <f>IF('Métrés Descriptifs'!GQ10="","",'Métrés Descriptifs'!GQ10)</f>
        <v/>
      </c>
      <c r="GM10" s="20" t="str">
        <f>IF('Métrés Descriptifs'!GR10="","",'Métrés Descriptifs'!GR10)</f>
        <v/>
      </c>
      <c r="GN10" s="20" t="str">
        <f>IF('Métrés Descriptifs'!GS10="","",'Métrés Descriptifs'!GS10)</f>
        <v/>
      </c>
      <c r="GO10" s="20" t="str">
        <f>IF('Métrés Descriptifs'!GT10="","",'Métrés Descriptifs'!GT10)</f>
        <v/>
      </c>
      <c r="GP10" s="20" t="str">
        <f>IF('Métrés Descriptifs'!GU10="","",'Métrés Descriptifs'!GU10)</f>
        <v/>
      </c>
      <c r="GQ10" s="20" t="str">
        <f>IF('Métrés Descriptifs'!GV10="","",'Métrés Descriptifs'!GV10)</f>
        <v/>
      </c>
      <c r="GR10" s="20" t="str">
        <f>IF('Métrés Descriptifs'!GW10="","",'Métrés Descriptifs'!GW10)</f>
        <v/>
      </c>
      <c r="GS10" s="20" t="str">
        <f>IF('Métrés Descriptifs'!GX10="","",'Métrés Descriptifs'!GX10)</f>
        <v/>
      </c>
      <c r="GT10" s="20" t="str">
        <f>IF('Métrés Descriptifs'!GY10="","",'Métrés Descriptifs'!GY10)</f>
        <v/>
      </c>
      <c r="GU10" s="20" t="str">
        <f>IF('Métrés Descriptifs'!GZ10="","",'Métrés Descriptifs'!GZ10)</f>
        <v/>
      </c>
      <c r="GV10" s="20" t="str">
        <f>IF('Métrés Descriptifs'!HA10="","",'Métrés Descriptifs'!HA10)</f>
        <v/>
      </c>
      <c r="GW10" s="20" t="str">
        <f>IF('Métrés Descriptifs'!HB10="","",'Métrés Descriptifs'!HB10)</f>
        <v/>
      </c>
      <c r="GX10" s="20" t="str">
        <f>IF('Métrés Descriptifs'!HC10="","",'Métrés Descriptifs'!HC10)</f>
        <v/>
      </c>
      <c r="GY10" s="20" t="str">
        <f>IF('Métrés Descriptifs'!HD10="","",'Métrés Descriptifs'!HD10)</f>
        <v/>
      </c>
      <c r="GZ10" s="20" t="str">
        <f>IF('Métrés Descriptifs'!HE10="","",'Métrés Descriptifs'!HE10)</f>
        <v/>
      </c>
      <c r="HA10" s="20" t="str">
        <f>IF('Métrés Descriptifs'!HF10="","",'Métrés Descriptifs'!HF10)</f>
        <v/>
      </c>
      <c r="HB10" s="20" t="str">
        <f>IF('Métrés Descriptifs'!HG10="","",'Métrés Descriptifs'!HG10)</f>
        <v/>
      </c>
      <c r="HC10" s="20" t="str">
        <f>IF('Métrés Descriptifs'!HH10="","",'Métrés Descriptifs'!HH10)</f>
        <v/>
      </c>
      <c r="HD10" s="20" t="str">
        <f>IF('Métrés Descriptifs'!HI10="","",'Métrés Descriptifs'!HI10)</f>
        <v/>
      </c>
      <c r="HE10" s="20" t="str">
        <f>IF('Métrés Descriptifs'!HJ10="","",'Métrés Descriptifs'!HJ10)</f>
        <v/>
      </c>
      <c r="HF10" s="20" t="str">
        <f>IF('Métrés Descriptifs'!HK10="","",'Métrés Descriptifs'!HK10)</f>
        <v/>
      </c>
      <c r="HG10" s="20" t="str">
        <f>IF('Métrés Descriptifs'!HL10="","",'Métrés Descriptifs'!HL10)</f>
        <v/>
      </c>
      <c r="HH10" s="20" t="str">
        <f>IF('Métrés Descriptifs'!HM10="","",'Métrés Descriptifs'!HM10)</f>
        <v/>
      </c>
      <c r="HI10" s="20" t="str">
        <f>IF('Métrés Descriptifs'!HN10="","",'Métrés Descriptifs'!HN10)</f>
        <v/>
      </c>
      <c r="HJ10" s="20" t="str">
        <f>IF('Métrés Descriptifs'!HO10="","",'Métrés Descriptifs'!HO10)</f>
        <v/>
      </c>
      <c r="HK10" s="20" t="str">
        <f>IF('Métrés Descriptifs'!HP10="","",'Métrés Descriptifs'!HP10)</f>
        <v/>
      </c>
      <c r="HL10" s="20" t="str">
        <f>IF('Métrés Descriptifs'!HQ10="","",'Métrés Descriptifs'!HQ10)</f>
        <v/>
      </c>
      <c r="HM10" s="20" t="str">
        <f>IF('Métrés Descriptifs'!HR10="","",'Métrés Descriptifs'!HR10)</f>
        <v/>
      </c>
      <c r="HN10" s="20" t="str">
        <f>IF('Métrés Descriptifs'!HS10="","",'Métrés Descriptifs'!HS10)</f>
        <v/>
      </c>
      <c r="HO10" s="20" t="str">
        <f>IF('Métrés Descriptifs'!HT10="","",'Métrés Descriptifs'!HT10)</f>
        <v/>
      </c>
      <c r="HP10" s="20" t="str">
        <f>IF('Métrés Descriptifs'!HU10="","",'Métrés Descriptifs'!HU10)</f>
        <v/>
      </c>
      <c r="HQ10" s="20" t="str">
        <f>IF('Métrés Descriptifs'!HV10="","",'Métrés Descriptifs'!HV10)</f>
        <v/>
      </c>
      <c r="HR10" s="20" t="str">
        <f>IF('Métrés Descriptifs'!HW10="","",'Métrés Descriptifs'!HW10)</f>
        <v/>
      </c>
      <c r="HS10" s="20" t="str">
        <f>IF('Métrés Descriptifs'!HX10="","",'Métrés Descriptifs'!HX10)</f>
        <v/>
      </c>
      <c r="HT10" s="20" t="str">
        <f>IF('Métrés Descriptifs'!HY10="","",'Métrés Descriptifs'!HY10)</f>
        <v/>
      </c>
      <c r="HU10" s="20" t="str">
        <f>IF('Métrés Descriptifs'!HZ10="","",'Métrés Descriptifs'!HZ10)</f>
        <v/>
      </c>
      <c r="HV10" s="20" t="str">
        <f>IF('Métrés Descriptifs'!IA10="","",'Métrés Descriptifs'!IA10)</f>
        <v/>
      </c>
      <c r="HW10" s="20" t="str">
        <f>IF('Métrés Descriptifs'!IB10="","",'Métrés Descriptifs'!IB10)</f>
        <v/>
      </c>
      <c r="HX10" s="20" t="str">
        <f>IF('Métrés Descriptifs'!IC10="","",'Métrés Descriptifs'!IC10)</f>
        <v/>
      </c>
      <c r="HY10" s="20" t="str">
        <f>IF('Métrés Descriptifs'!ID10="","",'Métrés Descriptifs'!ID10)</f>
        <v/>
      </c>
      <c r="HZ10" s="20" t="str">
        <f>IF('Métrés Descriptifs'!IE10="","",'Métrés Descriptifs'!IE10)</f>
        <v/>
      </c>
      <c r="IA10" s="20" t="str">
        <f>IF('Métrés Descriptifs'!IF10="","",'Métrés Descriptifs'!IF10)</f>
        <v/>
      </c>
      <c r="IB10" s="20" t="str">
        <f>IF('Métrés Descriptifs'!IG10="","",'Métrés Descriptifs'!IG10)</f>
        <v/>
      </c>
      <c r="IC10" s="20" t="str">
        <f>IF('Métrés Descriptifs'!IH10="","",'Métrés Descriptifs'!IH10)</f>
        <v/>
      </c>
      <c r="ID10" s="20" t="str">
        <f>IF('Métrés Descriptifs'!II10="","",'Métrés Descriptifs'!II10)</f>
        <v/>
      </c>
      <c r="IE10" s="20" t="str">
        <f>IF('Métrés Descriptifs'!IJ10="","",'Métrés Descriptifs'!IJ10)</f>
        <v/>
      </c>
      <c r="IF10" s="20" t="str">
        <f>IF('Métrés Descriptifs'!IK10="","",'Métrés Descriptifs'!IK10)</f>
        <v/>
      </c>
      <c r="IG10" s="20" t="str">
        <f>IF('Métrés Descriptifs'!IL10="","",'Métrés Descriptifs'!IL10)</f>
        <v/>
      </c>
      <c r="IH10" s="20" t="str">
        <f>IF('Métrés Descriptifs'!IM10="","",'Métrés Descriptifs'!IM10)</f>
        <v/>
      </c>
      <c r="II10" s="20" t="str">
        <f>IF('Métrés Descriptifs'!IN10="","",'Métrés Descriptifs'!IN10)</f>
        <v/>
      </c>
      <c r="IJ10" s="20" t="str">
        <f>IF('Métrés Descriptifs'!IO10="","",'Métrés Descriptifs'!IO10)</f>
        <v/>
      </c>
      <c r="IK10" s="20" t="e">
        <f>IF('Métrés Descriptifs'!#REF!="","",'Métrés Descriptifs'!#REF!)</f>
        <v>#REF!</v>
      </c>
      <c r="IL10" s="20" t="e">
        <f>IF('Métrés Descriptifs'!#REF!="","",'Métrés Descriptifs'!#REF!)</f>
        <v>#REF!</v>
      </c>
      <c r="IM10" s="20" t="e">
        <f>IF('Métrés Descriptifs'!#REF!="","",'Métrés Descriptifs'!#REF!)</f>
        <v>#REF!</v>
      </c>
      <c r="IN10" s="20" t="e">
        <f>IF('Métrés Descriptifs'!#REF!="","",'Métrés Descriptifs'!#REF!)</f>
        <v>#REF!</v>
      </c>
      <c r="IO10" s="20" t="e">
        <f>IF('Métrés Descriptifs'!#REF!="","",'Métrés Descriptifs'!#REF!)</f>
        <v>#REF!</v>
      </c>
      <c r="IP10" s="20" t="e">
        <f>IF('Métrés Descriptifs'!#REF!="","",'Métrés Descriptifs'!#REF!)</f>
        <v>#REF!</v>
      </c>
      <c r="IQ10" s="20" t="e">
        <f>IF('Métrés Descriptifs'!#REF!="","",'Métrés Descriptifs'!#REF!)</f>
        <v>#REF!</v>
      </c>
      <c r="IR10" s="20" t="e">
        <f>IF('Métrés Descriptifs'!#REF!="","",'Métrés Descriptifs'!#REF!)</f>
        <v>#REF!</v>
      </c>
      <c r="IS10" s="20" t="e">
        <f>IF('Métrés Descriptifs'!#REF!="","",'Métrés Descriptifs'!#REF!)</f>
        <v>#REF!</v>
      </c>
      <c r="IT10" s="20" t="e">
        <f>IF('Métrés Descriptifs'!#REF!="","",'Métrés Descriptifs'!#REF!)</f>
        <v>#REF!</v>
      </c>
    </row>
    <row r="11" spans="1:254" s="21" customFormat="1" ht="42" customHeight="1">
      <c r="A11" s="22" t="s">
        <v>11</v>
      </c>
      <c r="B11" s="292" t="s">
        <v>37</v>
      </c>
      <c r="C11" s="293"/>
      <c r="D11" s="293"/>
      <c r="E11" s="293"/>
      <c r="F11" s="293"/>
      <c r="G11" s="294"/>
      <c r="H11" s="20" t="str">
        <f>IF('Métrés Descriptifs'!R11="","",'Métrés Descriptifs'!R11)</f>
        <v/>
      </c>
      <c r="I11" s="20"/>
      <c r="J11" s="20"/>
      <c r="K11" s="20"/>
      <c r="L11" s="20"/>
      <c r="M11" s="20"/>
      <c r="N11" s="20"/>
      <c r="O11" s="20"/>
      <c r="P11" s="20"/>
      <c r="Q11" s="20"/>
      <c r="R11" s="20"/>
      <c r="S11" s="20"/>
      <c r="T11" s="20"/>
      <c r="U11" s="20" t="str">
        <f>IF('Métrés Descriptifs'!Z11="","",'Métrés Descriptifs'!Z11)</f>
        <v/>
      </c>
      <c r="V11" s="20" t="str">
        <f>IF('Métrés Descriptifs'!AA11="","",'Métrés Descriptifs'!AA11)</f>
        <v/>
      </c>
      <c r="W11" s="20" t="str">
        <f>IF('Métrés Descriptifs'!AB11="","",'Métrés Descriptifs'!AB11)</f>
        <v/>
      </c>
      <c r="X11" s="20" t="str">
        <f>IF('Métrés Descriptifs'!AC11="","",'Métrés Descriptifs'!AC11)</f>
        <v/>
      </c>
      <c r="Y11" s="20" t="str">
        <f>IF('Métrés Descriptifs'!AD11="","",'Métrés Descriptifs'!AD11)</f>
        <v/>
      </c>
      <c r="Z11" s="20" t="str">
        <f>IF('Métrés Descriptifs'!AE11="","",'Métrés Descriptifs'!AE11)</f>
        <v/>
      </c>
      <c r="AA11" s="20" t="str">
        <f>IF('Métrés Descriptifs'!AF11="","",'Métrés Descriptifs'!AF11)</f>
        <v/>
      </c>
      <c r="AB11" s="20" t="str">
        <f>IF('Métrés Descriptifs'!AG11="","",'Métrés Descriptifs'!AG11)</f>
        <v/>
      </c>
      <c r="AC11" s="20" t="str">
        <f>IF('Métrés Descriptifs'!AH11="","",'Métrés Descriptifs'!AH11)</f>
        <v/>
      </c>
      <c r="AD11" s="20" t="str">
        <f>IF('Métrés Descriptifs'!AI11="","",'Métrés Descriptifs'!AI11)</f>
        <v/>
      </c>
      <c r="AE11" s="20" t="str">
        <f>IF('Métrés Descriptifs'!AJ11="","",'Métrés Descriptifs'!AJ11)</f>
        <v/>
      </c>
      <c r="AF11" s="20" t="str">
        <f>IF('Métrés Descriptifs'!AK11="","",'Métrés Descriptifs'!AK11)</f>
        <v/>
      </c>
      <c r="AG11" s="20" t="str">
        <f>IF('Métrés Descriptifs'!AL11="","",'Métrés Descriptifs'!AL11)</f>
        <v/>
      </c>
      <c r="AH11" s="20" t="str">
        <f>IF('Métrés Descriptifs'!AM11="","",'Métrés Descriptifs'!AM11)</f>
        <v/>
      </c>
      <c r="AI11" s="20" t="str">
        <f>IF('Métrés Descriptifs'!AN11="","",'Métrés Descriptifs'!AN11)</f>
        <v/>
      </c>
      <c r="AJ11" s="20" t="str">
        <f>IF('Métrés Descriptifs'!AO11="","",'Métrés Descriptifs'!AO11)</f>
        <v/>
      </c>
      <c r="AK11" s="20" t="str">
        <f>IF('Métrés Descriptifs'!AP11="","",'Métrés Descriptifs'!AP11)</f>
        <v/>
      </c>
      <c r="AL11" s="20" t="str">
        <f>IF('Métrés Descriptifs'!AQ11="","",'Métrés Descriptifs'!AQ11)</f>
        <v/>
      </c>
      <c r="AM11" s="20" t="str">
        <f>IF('Métrés Descriptifs'!AR11="","",'Métrés Descriptifs'!AR11)</f>
        <v/>
      </c>
      <c r="AN11" s="20" t="str">
        <f>IF('Métrés Descriptifs'!AS11="","",'Métrés Descriptifs'!AS11)</f>
        <v/>
      </c>
      <c r="AO11" s="20" t="str">
        <f>IF('Métrés Descriptifs'!AT11="","",'Métrés Descriptifs'!AT11)</f>
        <v/>
      </c>
      <c r="AP11" s="20" t="str">
        <f>IF('Métrés Descriptifs'!AU11="","",'Métrés Descriptifs'!AU11)</f>
        <v/>
      </c>
      <c r="AQ11" s="20" t="str">
        <f>IF('Métrés Descriptifs'!AV11="","",'Métrés Descriptifs'!AV11)</f>
        <v/>
      </c>
      <c r="AR11" s="20" t="str">
        <f>IF('Métrés Descriptifs'!AW11="","",'Métrés Descriptifs'!AW11)</f>
        <v/>
      </c>
      <c r="AS11" s="20" t="str">
        <f>IF('Métrés Descriptifs'!AX11="","",'Métrés Descriptifs'!AX11)</f>
        <v/>
      </c>
      <c r="AT11" s="20" t="str">
        <f>IF('Métrés Descriptifs'!AY11="","",'Métrés Descriptifs'!AY11)</f>
        <v/>
      </c>
      <c r="AU11" s="20" t="str">
        <f>IF('Métrés Descriptifs'!AZ11="","",'Métrés Descriptifs'!AZ11)</f>
        <v/>
      </c>
      <c r="AV11" s="20" t="str">
        <f>IF('Métrés Descriptifs'!BA11="","",'Métrés Descriptifs'!BA11)</f>
        <v/>
      </c>
      <c r="AW11" s="20" t="str">
        <f>IF('Métrés Descriptifs'!BB11="","",'Métrés Descriptifs'!BB11)</f>
        <v/>
      </c>
      <c r="AX11" s="20" t="str">
        <f>IF('Métrés Descriptifs'!BC11="","",'Métrés Descriptifs'!BC11)</f>
        <v/>
      </c>
      <c r="AY11" s="20" t="str">
        <f>IF('Métrés Descriptifs'!BD11="","",'Métrés Descriptifs'!BD11)</f>
        <v/>
      </c>
      <c r="AZ11" s="20" t="str">
        <f>IF('Métrés Descriptifs'!BE11="","",'Métrés Descriptifs'!BE11)</f>
        <v/>
      </c>
      <c r="BA11" s="20" t="str">
        <f>IF('Métrés Descriptifs'!BF11="","",'Métrés Descriptifs'!BF11)</f>
        <v/>
      </c>
      <c r="BB11" s="20" t="str">
        <f>IF('Métrés Descriptifs'!BG11="","",'Métrés Descriptifs'!BG11)</f>
        <v/>
      </c>
      <c r="BC11" s="20" t="str">
        <f>IF('Métrés Descriptifs'!BH11="","",'Métrés Descriptifs'!BH11)</f>
        <v/>
      </c>
      <c r="BD11" s="20" t="str">
        <f>IF('Métrés Descriptifs'!BI11="","",'Métrés Descriptifs'!BI11)</f>
        <v/>
      </c>
      <c r="BE11" s="20" t="str">
        <f>IF('Métrés Descriptifs'!BJ11="","",'Métrés Descriptifs'!BJ11)</f>
        <v/>
      </c>
      <c r="BF11" s="20" t="str">
        <f>IF('Métrés Descriptifs'!BK11="","",'Métrés Descriptifs'!BK11)</f>
        <v/>
      </c>
      <c r="BG11" s="20" t="str">
        <f>IF('Métrés Descriptifs'!BL11="","",'Métrés Descriptifs'!BL11)</f>
        <v/>
      </c>
      <c r="BH11" s="20" t="str">
        <f>IF('Métrés Descriptifs'!BM11="","",'Métrés Descriptifs'!BM11)</f>
        <v/>
      </c>
      <c r="BI11" s="20" t="str">
        <f>IF('Métrés Descriptifs'!BN11="","",'Métrés Descriptifs'!BN11)</f>
        <v/>
      </c>
      <c r="BJ11" s="20" t="str">
        <f>IF('Métrés Descriptifs'!BO11="","",'Métrés Descriptifs'!BO11)</f>
        <v/>
      </c>
      <c r="BK11" s="20" t="str">
        <f>IF('Métrés Descriptifs'!BP11="","",'Métrés Descriptifs'!BP11)</f>
        <v/>
      </c>
      <c r="BL11" s="20" t="str">
        <f>IF('Métrés Descriptifs'!BQ11="","",'Métrés Descriptifs'!BQ11)</f>
        <v/>
      </c>
      <c r="BM11" s="20" t="str">
        <f>IF('Métrés Descriptifs'!BR11="","",'Métrés Descriptifs'!BR11)</f>
        <v/>
      </c>
      <c r="BN11" s="20" t="str">
        <f>IF('Métrés Descriptifs'!BS11="","",'Métrés Descriptifs'!BS11)</f>
        <v/>
      </c>
      <c r="BO11" s="20" t="str">
        <f>IF('Métrés Descriptifs'!BT11="","",'Métrés Descriptifs'!BT11)</f>
        <v/>
      </c>
      <c r="BP11" s="20" t="str">
        <f>IF('Métrés Descriptifs'!BU11="","",'Métrés Descriptifs'!BU11)</f>
        <v/>
      </c>
      <c r="BQ11" s="20" t="str">
        <f>IF('Métrés Descriptifs'!BV11="","",'Métrés Descriptifs'!BV11)</f>
        <v/>
      </c>
      <c r="BR11" s="20" t="str">
        <f>IF('Métrés Descriptifs'!BW11="","",'Métrés Descriptifs'!BW11)</f>
        <v/>
      </c>
      <c r="BS11" s="20" t="str">
        <f>IF('Métrés Descriptifs'!BX11="","",'Métrés Descriptifs'!BX11)</f>
        <v/>
      </c>
      <c r="BT11" s="20" t="str">
        <f>IF('Métrés Descriptifs'!BY11="","",'Métrés Descriptifs'!BY11)</f>
        <v/>
      </c>
      <c r="BU11" s="20" t="str">
        <f>IF('Métrés Descriptifs'!BZ11="","",'Métrés Descriptifs'!BZ11)</f>
        <v/>
      </c>
      <c r="BV11" s="20" t="str">
        <f>IF('Métrés Descriptifs'!CA11="","",'Métrés Descriptifs'!CA11)</f>
        <v/>
      </c>
      <c r="BW11" s="20" t="str">
        <f>IF('Métrés Descriptifs'!CB11="","",'Métrés Descriptifs'!CB11)</f>
        <v/>
      </c>
      <c r="BX11" s="20" t="str">
        <f>IF('Métrés Descriptifs'!CC11="","",'Métrés Descriptifs'!CC11)</f>
        <v/>
      </c>
      <c r="BY11" s="20" t="str">
        <f>IF('Métrés Descriptifs'!CD11="","",'Métrés Descriptifs'!CD11)</f>
        <v/>
      </c>
      <c r="BZ11" s="20" t="str">
        <f>IF('Métrés Descriptifs'!CE11="","",'Métrés Descriptifs'!CE11)</f>
        <v/>
      </c>
      <c r="CA11" s="20" t="str">
        <f>IF('Métrés Descriptifs'!CF11="","",'Métrés Descriptifs'!CF11)</f>
        <v/>
      </c>
      <c r="CB11" s="20" t="str">
        <f>IF('Métrés Descriptifs'!CG11="","",'Métrés Descriptifs'!CG11)</f>
        <v/>
      </c>
      <c r="CC11" s="20" t="str">
        <f>IF('Métrés Descriptifs'!CH11="","",'Métrés Descriptifs'!CH11)</f>
        <v/>
      </c>
      <c r="CD11" s="20" t="str">
        <f>IF('Métrés Descriptifs'!CI11="","",'Métrés Descriptifs'!CI11)</f>
        <v/>
      </c>
      <c r="CE11" s="20" t="str">
        <f>IF('Métrés Descriptifs'!CJ11="","",'Métrés Descriptifs'!CJ11)</f>
        <v/>
      </c>
      <c r="CF11" s="20" t="str">
        <f>IF('Métrés Descriptifs'!CK11="","",'Métrés Descriptifs'!CK11)</f>
        <v/>
      </c>
      <c r="CG11" s="20" t="str">
        <f>IF('Métrés Descriptifs'!CL11="","",'Métrés Descriptifs'!CL11)</f>
        <v/>
      </c>
      <c r="CH11" s="20" t="str">
        <f>IF('Métrés Descriptifs'!CM11="","",'Métrés Descriptifs'!CM11)</f>
        <v/>
      </c>
      <c r="CI11" s="20" t="str">
        <f>IF('Métrés Descriptifs'!CN11="","",'Métrés Descriptifs'!CN11)</f>
        <v/>
      </c>
      <c r="CJ11" s="20" t="str">
        <f>IF('Métrés Descriptifs'!CO11="","",'Métrés Descriptifs'!CO11)</f>
        <v/>
      </c>
      <c r="CK11" s="20" t="str">
        <f>IF('Métrés Descriptifs'!CP11="","",'Métrés Descriptifs'!CP11)</f>
        <v/>
      </c>
      <c r="CL11" s="20" t="str">
        <f>IF('Métrés Descriptifs'!CQ11="","",'Métrés Descriptifs'!CQ11)</f>
        <v/>
      </c>
      <c r="CM11" s="20" t="str">
        <f>IF('Métrés Descriptifs'!CR11="","",'Métrés Descriptifs'!CR11)</f>
        <v/>
      </c>
      <c r="CN11" s="20" t="str">
        <f>IF('Métrés Descriptifs'!CS11="","",'Métrés Descriptifs'!CS11)</f>
        <v/>
      </c>
      <c r="CO11" s="20" t="str">
        <f>IF('Métrés Descriptifs'!CT11="","",'Métrés Descriptifs'!CT11)</f>
        <v/>
      </c>
      <c r="CP11" s="20" t="str">
        <f>IF('Métrés Descriptifs'!CU11="","",'Métrés Descriptifs'!CU11)</f>
        <v/>
      </c>
      <c r="CQ11" s="20" t="str">
        <f>IF('Métrés Descriptifs'!CV11="","",'Métrés Descriptifs'!CV11)</f>
        <v/>
      </c>
      <c r="CR11" s="20" t="str">
        <f>IF('Métrés Descriptifs'!CW11="","",'Métrés Descriptifs'!CW11)</f>
        <v/>
      </c>
      <c r="CS11" s="20" t="str">
        <f>IF('Métrés Descriptifs'!CX11="","",'Métrés Descriptifs'!CX11)</f>
        <v/>
      </c>
      <c r="CT11" s="20" t="str">
        <f>IF('Métrés Descriptifs'!CY11="","",'Métrés Descriptifs'!CY11)</f>
        <v/>
      </c>
      <c r="CU11" s="20" t="str">
        <f>IF('Métrés Descriptifs'!CZ11="","",'Métrés Descriptifs'!CZ11)</f>
        <v/>
      </c>
      <c r="CV11" s="20" t="str">
        <f>IF('Métrés Descriptifs'!DA11="","",'Métrés Descriptifs'!DA11)</f>
        <v/>
      </c>
      <c r="CW11" s="20" t="str">
        <f>IF('Métrés Descriptifs'!DB11="","",'Métrés Descriptifs'!DB11)</f>
        <v/>
      </c>
      <c r="CX11" s="20" t="str">
        <f>IF('Métrés Descriptifs'!DC11="","",'Métrés Descriptifs'!DC11)</f>
        <v/>
      </c>
      <c r="CY11" s="20" t="str">
        <f>IF('Métrés Descriptifs'!DD11="","",'Métrés Descriptifs'!DD11)</f>
        <v/>
      </c>
      <c r="CZ11" s="20" t="str">
        <f>IF('Métrés Descriptifs'!DE11="","",'Métrés Descriptifs'!DE11)</f>
        <v/>
      </c>
      <c r="DA11" s="20" t="str">
        <f>IF('Métrés Descriptifs'!DF11="","",'Métrés Descriptifs'!DF11)</f>
        <v/>
      </c>
      <c r="DB11" s="20" t="str">
        <f>IF('Métrés Descriptifs'!DG11="","",'Métrés Descriptifs'!DG11)</f>
        <v/>
      </c>
      <c r="DC11" s="20" t="str">
        <f>IF('Métrés Descriptifs'!DH11="","",'Métrés Descriptifs'!DH11)</f>
        <v/>
      </c>
      <c r="DD11" s="20" t="str">
        <f>IF('Métrés Descriptifs'!DI11="","",'Métrés Descriptifs'!DI11)</f>
        <v/>
      </c>
      <c r="DE11" s="20" t="str">
        <f>IF('Métrés Descriptifs'!DJ11="","",'Métrés Descriptifs'!DJ11)</f>
        <v/>
      </c>
      <c r="DF11" s="20" t="str">
        <f>IF('Métrés Descriptifs'!DK11="","",'Métrés Descriptifs'!DK11)</f>
        <v/>
      </c>
      <c r="DG11" s="20" t="str">
        <f>IF('Métrés Descriptifs'!DL11="","",'Métrés Descriptifs'!DL11)</f>
        <v/>
      </c>
      <c r="DH11" s="20" t="str">
        <f>IF('Métrés Descriptifs'!DM11="","",'Métrés Descriptifs'!DM11)</f>
        <v/>
      </c>
      <c r="DI11" s="20" t="str">
        <f>IF('Métrés Descriptifs'!DN11="","",'Métrés Descriptifs'!DN11)</f>
        <v/>
      </c>
      <c r="DJ11" s="20" t="str">
        <f>IF('Métrés Descriptifs'!DO11="","",'Métrés Descriptifs'!DO11)</f>
        <v/>
      </c>
      <c r="DK11" s="20" t="str">
        <f>IF('Métrés Descriptifs'!DP11="","",'Métrés Descriptifs'!DP11)</f>
        <v/>
      </c>
      <c r="DL11" s="20" t="str">
        <f>IF('Métrés Descriptifs'!DQ11="","",'Métrés Descriptifs'!DQ11)</f>
        <v/>
      </c>
      <c r="DM11" s="20" t="str">
        <f>IF('Métrés Descriptifs'!DR11="","",'Métrés Descriptifs'!DR11)</f>
        <v/>
      </c>
      <c r="DN11" s="20" t="str">
        <f>IF('Métrés Descriptifs'!DS11="","",'Métrés Descriptifs'!DS11)</f>
        <v/>
      </c>
      <c r="DO11" s="20" t="str">
        <f>IF('Métrés Descriptifs'!DT11="","",'Métrés Descriptifs'!DT11)</f>
        <v/>
      </c>
      <c r="DP11" s="20" t="str">
        <f>IF('Métrés Descriptifs'!DU11="","",'Métrés Descriptifs'!DU11)</f>
        <v/>
      </c>
      <c r="DQ11" s="20" t="str">
        <f>IF('Métrés Descriptifs'!DV11="","",'Métrés Descriptifs'!DV11)</f>
        <v/>
      </c>
      <c r="DR11" s="20" t="str">
        <f>IF('Métrés Descriptifs'!DW11="","",'Métrés Descriptifs'!DW11)</f>
        <v/>
      </c>
      <c r="DS11" s="20" t="str">
        <f>IF('Métrés Descriptifs'!DX11="","",'Métrés Descriptifs'!DX11)</f>
        <v/>
      </c>
      <c r="DT11" s="20" t="str">
        <f>IF('Métrés Descriptifs'!DY11="","",'Métrés Descriptifs'!DY11)</f>
        <v/>
      </c>
      <c r="DU11" s="20" t="str">
        <f>IF('Métrés Descriptifs'!DZ11="","",'Métrés Descriptifs'!DZ11)</f>
        <v/>
      </c>
      <c r="DV11" s="20" t="str">
        <f>IF('Métrés Descriptifs'!EA11="","",'Métrés Descriptifs'!EA11)</f>
        <v/>
      </c>
      <c r="DW11" s="20" t="str">
        <f>IF('Métrés Descriptifs'!EB11="","",'Métrés Descriptifs'!EB11)</f>
        <v/>
      </c>
      <c r="DX11" s="20" t="str">
        <f>IF('Métrés Descriptifs'!EC11="","",'Métrés Descriptifs'!EC11)</f>
        <v/>
      </c>
      <c r="DY11" s="20" t="str">
        <f>IF('Métrés Descriptifs'!ED11="","",'Métrés Descriptifs'!ED11)</f>
        <v/>
      </c>
      <c r="DZ11" s="20" t="str">
        <f>IF('Métrés Descriptifs'!EE11="","",'Métrés Descriptifs'!EE11)</f>
        <v/>
      </c>
      <c r="EA11" s="20" t="str">
        <f>IF('Métrés Descriptifs'!EF11="","",'Métrés Descriptifs'!EF11)</f>
        <v/>
      </c>
      <c r="EB11" s="20" t="str">
        <f>IF('Métrés Descriptifs'!EG11="","",'Métrés Descriptifs'!EG11)</f>
        <v/>
      </c>
      <c r="EC11" s="20" t="str">
        <f>IF('Métrés Descriptifs'!EH11="","",'Métrés Descriptifs'!EH11)</f>
        <v/>
      </c>
      <c r="ED11" s="20" t="str">
        <f>IF('Métrés Descriptifs'!EI11="","",'Métrés Descriptifs'!EI11)</f>
        <v/>
      </c>
      <c r="EE11" s="20" t="str">
        <f>IF('Métrés Descriptifs'!EJ11="","",'Métrés Descriptifs'!EJ11)</f>
        <v/>
      </c>
      <c r="EF11" s="20" t="str">
        <f>IF('Métrés Descriptifs'!EK11="","",'Métrés Descriptifs'!EK11)</f>
        <v/>
      </c>
      <c r="EG11" s="20" t="str">
        <f>IF('Métrés Descriptifs'!EL11="","",'Métrés Descriptifs'!EL11)</f>
        <v/>
      </c>
      <c r="EH11" s="20" t="str">
        <f>IF('Métrés Descriptifs'!EM11="","",'Métrés Descriptifs'!EM11)</f>
        <v/>
      </c>
      <c r="EI11" s="20" t="str">
        <f>IF('Métrés Descriptifs'!EN11="","",'Métrés Descriptifs'!EN11)</f>
        <v/>
      </c>
      <c r="EJ11" s="20" t="str">
        <f>IF('Métrés Descriptifs'!EO11="","",'Métrés Descriptifs'!EO11)</f>
        <v/>
      </c>
      <c r="EK11" s="20" t="str">
        <f>IF('Métrés Descriptifs'!EP11="","",'Métrés Descriptifs'!EP11)</f>
        <v/>
      </c>
      <c r="EL11" s="20" t="str">
        <f>IF('Métrés Descriptifs'!EQ11="","",'Métrés Descriptifs'!EQ11)</f>
        <v/>
      </c>
      <c r="EM11" s="20" t="str">
        <f>IF('Métrés Descriptifs'!ER11="","",'Métrés Descriptifs'!ER11)</f>
        <v/>
      </c>
      <c r="EN11" s="20" t="str">
        <f>IF('Métrés Descriptifs'!ES11="","",'Métrés Descriptifs'!ES11)</f>
        <v/>
      </c>
      <c r="EO11" s="20" t="str">
        <f>IF('Métrés Descriptifs'!ET11="","",'Métrés Descriptifs'!ET11)</f>
        <v/>
      </c>
      <c r="EP11" s="20" t="str">
        <f>IF('Métrés Descriptifs'!EU11="","",'Métrés Descriptifs'!EU11)</f>
        <v/>
      </c>
      <c r="EQ11" s="20" t="str">
        <f>IF('Métrés Descriptifs'!EV11="","",'Métrés Descriptifs'!EV11)</f>
        <v/>
      </c>
      <c r="ER11" s="20" t="str">
        <f>IF('Métrés Descriptifs'!EW11="","",'Métrés Descriptifs'!EW11)</f>
        <v/>
      </c>
      <c r="ES11" s="20" t="str">
        <f>IF('Métrés Descriptifs'!EX11="","",'Métrés Descriptifs'!EX11)</f>
        <v/>
      </c>
      <c r="ET11" s="20" t="str">
        <f>IF('Métrés Descriptifs'!EY11="","",'Métrés Descriptifs'!EY11)</f>
        <v/>
      </c>
      <c r="EU11" s="20" t="str">
        <f>IF('Métrés Descriptifs'!EZ11="","",'Métrés Descriptifs'!EZ11)</f>
        <v/>
      </c>
      <c r="EV11" s="20" t="str">
        <f>IF('Métrés Descriptifs'!FA11="","",'Métrés Descriptifs'!FA11)</f>
        <v/>
      </c>
      <c r="EW11" s="20" t="str">
        <f>IF('Métrés Descriptifs'!FB11="","",'Métrés Descriptifs'!FB11)</f>
        <v/>
      </c>
      <c r="EX11" s="20" t="str">
        <f>IF('Métrés Descriptifs'!FC11="","",'Métrés Descriptifs'!FC11)</f>
        <v/>
      </c>
      <c r="EY11" s="20" t="str">
        <f>IF('Métrés Descriptifs'!FD11="","",'Métrés Descriptifs'!FD11)</f>
        <v/>
      </c>
      <c r="EZ11" s="20" t="str">
        <f>IF('Métrés Descriptifs'!FE11="","",'Métrés Descriptifs'!FE11)</f>
        <v/>
      </c>
      <c r="FA11" s="20" t="str">
        <f>IF('Métrés Descriptifs'!FF11="","",'Métrés Descriptifs'!FF11)</f>
        <v/>
      </c>
      <c r="FB11" s="20" t="str">
        <f>IF('Métrés Descriptifs'!FG11="","",'Métrés Descriptifs'!FG11)</f>
        <v/>
      </c>
      <c r="FC11" s="20" t="str">
        <f>IF('Métrés Descriptifs'!FH11="","",'Métrés Descriptifs'!FH11)</f>
        <v/>
      </c>
      <c r="FD11" s="20" t="str">
        <f>IF('Métrés Descriptifs'!FI11="","",'Métrés Descriptifs'!FI11)</f>
        <v/>
      </c>
      <c r="FE11" s="20" t="str">
        <f>IF('Métrés Descriptifs'!FJ11="","",'Métrés Descriptifs'!FJ11)</f>
        <v/>
      </c>
      <c r="FF11" s="20" t="str">
        <f>IF('Métrés Descriptifs'!FK11="","",'Métrés Descriptifs'!FK11)</f>
        <v/>
      </c>
      <c r="FG11" s="20" t="str">
        <f>IF('Métrés Descriptifs'!FL11="","",'Métrés Descriptifs'!FL11)</f>
        <v/>
      </c>
      <c r="FH11" s="20" t="str">
        <f>IF('Métrés Descriptifs'!FM11="","",'Métrés Descriptifs'!FM11)</f>
        <v/>
      </c>
      <c r="FI11" s="20" t="str">
        <f>IF('Métrés Descriptifs'!FN11="","",'Métrés Descriptifs'!FN11)</f>
        <v/>
      </c>
      <c r="FJ11" s="20" t="str">
        <f>IF('Métrés Descriptifs'!FO11="","",'Métrés Descriptifs'!FO11)</f>
        <v/>
      </c>
      <c r="FK11" s="20" t="str">
        <f>IF('Métrés Descriptifs'!FP11="","",'Métrés Descriptifs'!FP11)</f>
        <v/>
      </c>
      <c r="FL11" s="20" t="str">
        <f>IF('Métrés Descriptifs'!FQ11="","",'Métrés Descriptifs'!FQ11)</f>
        <v/>
      </c>
      <c r="FM11" s="20" t="str">
        <f>IF('Métrés Descriptifs'!FR11="","",'Métrés Descriptifs'!FR11)</f>
        <v/>
      </c>
      <c r="FN11" s="20" t="str">
        <f>IF('Métrés Descriptifs'!FS11="","",'Métrés Descriptifs'!FS11)</f>
        <v/>
      </c>
      <c r="FO11" s="20" t="str">
        <f>IF('Métrés Descriptifs'!FT11="","",'Métrés Descriptifs'!FT11)</f>
        <v/>
      </c>
      <c r="FP11" s="20" t="str">
        <f>IF('Métrés Descriptifs'!FU11="","",'Métrés Descriptifs'!FU11)</f>
        <v/>
      </c>
      <c r="FQ11" s="20" t="str">
        <f>IF('Métrés Descriptifs'!FV11="","",'Métrés Descriptifs'!FV11)</f>
        <v/>
      </c>
      <c r="FR11" s="20" t="str">
        <f>IF('Métrés Descriptifs'!FW11="","",'Métrés Descriptifs'!FW11)</f>
        <v/>
      </c>
      <c r="FS11" s="20" t="str">
        <f>IF('Métrés Descriptifs'!FX11="","",'Métrés Descriptifs'!FX11)</f>
        <v/>
      </c>
      <c r="FT11" s="20" t="str">
        <f>IF('Métrés Descriptifs'!FY11="","",'Métrés Descriptifs'!FY11)</f>
        <v/>
      </c>
      <c r="FU11" s="20" t="str">
        <f>IF('Métrés Descriptifs'!FZ11="","",'Métrés Descriptifs'!FZ11)</f>
        <v/>
      </c>
      <c r="FV11" s="20" t="str">
        <f>IF('Métrés Descriptifs'!GA11="","",'Métrés Descriptifs'!GA11)</f>
        <v/>
      </c>
      <c r="FW11" s="20" t="str">
        <f>IF('Métrés Descriptifs'!GB11="","",'Métrés Descriptifs'!GB11)</f>
        <v/>
      </c>
      <c r="FX11" s="20" t="str">
        <f>IF('Métrés Descriptifs'!GC11="","",'Métrés Descriptifs'!GC11)</f>
        <v/>
      </c>
      <c r="FY11" s="20" t="str">
        <f>IF('Métrés Descriptifs'!GD11="","",'Métrés Descriptifs'!GD11)</f>
        <v/>
      </c>
      <c r="FZ11" s="20" t="str">
        <f>IF('Métrés Descriptifs'!GE11="","",'Métrés Descriptifs'!GE11)</f>
        <v/>
      </c>
      <c r="GA11" s="20" t="str">
        <f>IF('Métrés Descriptifs'!GF11="","",'Métrés Descriptifs'!GF11)</f>
        <v/>
      </c>
      <c r="GB11" s="20" t="str">
        <f>IF('Métrés Descriptifs'!GG11="","",'Métrés Descriptifs'!GG11)</f>
        <v/>
      </c>
      <c r="GC11" s="20" t="str">
        <f>IF('Métrés Descriptifs'!GH11="","",'Métrés Descriptifs'!GH11)</f>
        <v/>
      </c>
      <c r="GD11" s="20" t="str">
        <f>IF('Métrés Descriptifs'!GI11="","",'Métrés Descriptifs'!GI11)</f>
        <v/>
      </c>
      <c r="GE11" s="20" t="str">
        <f>IF('Métrés Descriptifs'!GJ11="","",'Métrés Descriptifs'!GJ11)</f>
        <v/>
      </c>
      <c r="GF11" s="20" t="str">
        <f>IF('Métrés Descriptifs'!GK11="","",'Métrés Descriptifs'!GK11)</f>
        <v/>
      </c>
      <c r="GG11" s="20" t="str">
        <f>IF('Métrés Descriptifs'!GL11="","",'Métrés Descriptifs'!GL11)</f>
        <v/>
      </c>
      <c r="GH11" s="20" t="str">
        <f>IF('Métrés Descriptifs'!GM11="","",'Métrés Descriptifs'!GM11)</f>
        <v/>
      </c>
      <c r="GI11" s="20" t="str">
        <f>IF('Métrés Descriptifs'!GN11="","",'Métrés Descriptifs'!GN11)</f>
        <v/>
      </c>
      <c r="GJ11" s="20" t="str">
        <f>IF('Métrés Descriptifs'!GO11="","",'Métrés Descriptifs'!GO11)</f>
        <v/>
      </c>
      <c r="GK11" s="20" t="str">
        <f>IF('Métrés Descriptifs'!GP11="","",'Métrés Descriptifs'!GP11)</f>
        <v/>
      </c>
      <c r="GL11" s="20" t="str">
        <f>IF('Métrés Descriptifs'!GQ11="","",'Métrés Descriptifs'!GQ11)</f>
        <v/>
      </c>
      <c r="GM11" s="20" t="str">
        <f>IF('Métrés Descriptifs'!GR11="","",'Métrés Descriptifs'!GR11)</f>
        <v/>
      </c>
      <c r="GN11" s="20" t="str">
        <f>IF('Métrés Descriptifs'!GS11="","",'Métrés Descriptifs'!GS11)</f>
        <v/>
      </c>
      <c r="GO11" s="20" t="str">
        <f>IF('Métrés Descriptifs'!GT11="","",'Métrés Descriptifs'!GT11)</f>
        <v/>
      </c>
      <c r="GP11" s="20" t="str">
        <f>IF('Métrés Descriptifs'!GU11="","",'Métrés Descriptifs'!GU11)</f>
        <v/>
      </c>
      <c r="GQ11" s="20" t="str">
        <f>IF('Métrés Descriptifs'!GV11="","",'Métrés Descriptifs'!GV11)</f>
        <v/>
      </c>
      <c r="GR11" s="20" t="str">
        <f>IF('Métrés Descriptifs'!GW11="","",'Métrés Descriptifs'!GW11)</f>
        <v/>
      </c>
      <c r="GS11" s="20" t="str">
        <f>IF('Métrés Descriptifs'!GX11="","",'Métrés Descriptifs'!GX11)</f>
        <v/>
      </c>
      <c r="GT11" s="20" t="str">
        <f>IF('Métrés Descriptifs'!GY11="","",'Métrés Descriptifs'!GY11)</f>
        <v/>
      </c>
      <c r="GU11" s="20" t="str">
        <f>IF('Métrés Descriptifs'!GZ11="","",'Métrés Descriptifs'!GZ11)</f>
        <v/>
      </c>
      <c r="GV11" s="20" t="str">
        <f>IF('Métrés Descriptifs'!HA11="","",'Métrés Descriptifs'!HA11)</f>
        <v/>
      </c>
      <c r="GW11" s="20" t="str">
        <f>IF('Métrés Descriptifs'!HB11="","",'Métrés Descriptifs'!HB11)</f>
        <v/>
      </c>
      <c r="GX11" s="20" t="str">
        <f>IF('Métrés Descriptifs'!HC11="","",'Métrés Descriptifs'!HC11)</f>
        <v/>
      </c>
      <c r="GY11" s="20" t="str">
        <f>IF('Métrés Descriptifs'!HD11="","",'Métrés Descriptifs'!HD11)</f>
        <v/>
      </c>
      <c r="GZ11" s="20" t="str">
        <f>IF('Métrés Descriptifs'!HE11="","",'Métrés Descriptifs'!HE11)</f>
        <v/>
      </c>
      <c r="HA11" s="20" t="str">
        <f>IF('Métrés Descriptifs'!HF11="","",'Métrés Descriptifs'!HF11)</f>
        <v/>
      </c>
      <c r="HB11" s="20" t="str">
        <f>IF('Métrés Descriptifs'!HG11="","",'Métrés Descriptifs'!HG11)</f>
        <v/>
      </c>
      <c r="HC11" s="20" t="str">
        <f>IF('Métrés Descriptifs'!HH11="","",'Métrés Descriptifs'!HH11)</f>
        <v/>
      </c>
      <c r="HD11" s="20" t="str">
        <f>IF('Métrés Descriptifs'!HI11="","",'Métrés Descriptifs'!HI11)</f>
        <v/>
      </c>
      <c r="HE11" s="20" t="str">
        <f>IF('Métrés Descriptifs'!HJ11="","",'Métrés Descriptifs'!HJ11)</f>
        <v/>
      </c>
      <c r="HF11" s="20" t="str">
        <f>IF('Métrés Descriptifs'!HK11="","",'Métrés Descriptifs'!HK11)</f>
        <v/>
      </c>
      <c r="HG11" s="20" t="str">
        <f>IF('Métrés Descriptifs'!HL11="","",'Métrés Descriptifs'!HL11)</f>
        <v/>
      </c>
      <c r="HH11" s="20" t="str">
        <f>IF('Métrés Descriptifs'!HM11="","",'Métrés Descriptifs'!HM11)</f>
        <v/>
      </c>
      <c r="HI11" s="20" t="str">
        <f>IF('Métrés Descriptifs'!HN11="","",'Métrés Descriptifs'!HN11)</f>
        <v/>
      </c>
      <c r="HJ11" s="20" t="str">
        <f>IF('Métrés Descriptifs'!HO11="","",'Métrés Descriptifs'!HO11)</f>
        <v/>
      </c>
      <c r="HK11" s="20" t="str">
        <f>IF('Métrés Descriptifs'!HP11="","",'Métrés Descriptifs'!HP11)</f>
        <v/>
      </c>
      <c r="HL11" s="20" t="str">
        <f>IF('Métrés Descriptifs'!HQ11="","",'Métrés Descriptifs'!HQ11)</f>
        <v/>
      </c>
      <c r="HM11" s="20" t="str">
        <f>IF('Métrés Descriptifs'!HR11="","",'Métrés Descriptifs'!HR11)</f>
        <v/>
      </c>
      <c r="HN11" s="20" t="str">
        <f>IF('Métrés Descriptifs'!HS11="","",'Métrés Descriptifs'!HS11)</f>
        <v/>
      </c>
      <c r="HO11" s="20" t="str">
        <f>IF('Métrés Descriptifs'!HT11="","",'Métrés Descriptifs'!HT11)</f>
        <v/>
      </c>
      <c r="HP11" s="20" t="str">
        <f>IF('Métrés Descriptifs'!HU11="","",'Métrés Descriptifs'!HU11)</f>
        <v/>
      </c>
      <c r="HQ11" s="20" t="str">
        <f>IF('Métrés Descriptifs'!HV11="","",'Métrés Descriptifs'!HV11)</f>
        <v/>
      </c>
      <c r="HR11" s="20" t="str">
        <f>IF('Métrés Descriptifs'!HW11="","",'Métrés Descriptifs'!HW11)</f>
        <v/>
      </c>
      <c r="HS11" s="20" t="str">
        <f>IF('Métrés Descriptifs'!HX11="","",'Métrés Descriptifs'!HX11)</f>
        <v/>
      </c>
      <c r="HT11" s="20" t="str">
        <f>IF('Métrés Descriptifs'!HY11="","",'Métrés Descriptifs'!HY11)</f>
        <v/>
      </c>
      <c r="HU11" s="20" t="str">
        <f>IF('Métrés Descriptifs'!HZ11="","",'Métrés Descriptifs'!HZ11)</f>
        <v/>
      </c>
      <c r="HV11" s="20" t="str">
        <f>IF('Métrés Descriptifs'!IA11="","",'Métrés Descriptifs'!IA11)</f>
        <v/>
      </c>
      <c r="HW11" s="20" t="str">
        <f>IF('Métrés Descriptifs'!IB11="","",'Métrés Descriptifs'!IB11)</f>
        <v/>
      </c>
      <c r="HX11" s="20" t="str">
        <f>IF('Métrés Descriptifs'!IC11="","",'Métrés Descriptifs'!IC11)</f>
        <v/>
      </c>
      <c r="HY11" s="20" t="str">
        <f>IF('Métrés Descriptifs'!ID11="","",'Métrés Descriptifs'!ID11)</f>
        <v/>
      </c>
      <c r="HZ11" s="20" t="str">
        <f>IF('Métrés Descriptifs'!IE11="","",'Métrés Descriptifs'!IE11)</f>
        <v/>
      </c>
      <c r="IA11" s="20" t="str">
        <f>IF('Métrés Descriptifs'!IF11="","",'Métrés Descriptifs'!IF11)</f>
        <v/>
      </c>
      <c r="IB11" s="20" t="str">
        <f>IF('Métrés Descriptifs'!IG11="","",'Métrés Descriptifs'!IG11)</f>
        <v/>
      </c>
      <c r="IC11" s="20" t="str">
        <f>IF('Métrés Descriptifs'!IH11="","",'Métrés Descriptifs'!IH11)</f>
        <v/>
      </c>
      <c r="ID11" s="20" t="str">
        <f>IF('Métrés Descriptifs'!II11="","",'Métrés Descriptifs'!II11)</f>
        <v/>
      </c>
      <c r="IE11" s="20" t="str">
        <f>IF('Métrés Descriptifs'!IJ11="","",'Métrés Descriptifs'!IJ11)</f>
        <v/>
      </c>
      <c r="IF11" s="20" t="str">
        <f>IF('Métrés Descriptifs'!IK11="","",'Métrés Descriptifs'!IK11)</f>
        <v/>
      </c>
      <c r="IG11" s="20" t="str">
        <f>IF('Métrés Descriptifs'!IL11="","",'Métrés Descriptifs'!IL11)</f>
        <v/>
      </c>
      <c r="IH11" s="20" t="str">
        <f>IF('Métrés Descriptifs'!IM11="","",'Métrés Descriptifs'!IM11)</f>
        <v/>
      </c>
      <c r="II11" s="20" t="str">
        <f>IF('Métrés Descriptifs'!IN11="","",'Métrés Descriptifs'!IN11)</f>
        <v/>
      </c>
      <c r="IJ11" s="20" t="str">
        <f>IF('Métrés Descriptifs'!IO11="","",'Métrés Descriptifs'!IO11)</f>
        <v/>
      </c>
      <c r="IK11" s="20" t="e">
        <f>IF('Métrés Descriptifs'!#REF!="","",'Métrés Descriptifs'!#REF!)</f>
        <v>#REF!</v>
      </c>
      <c r="IL11" s="20" t="e">
        <f>IF('Métrés Descriptifs'!#REF!="","",'Métrés Descriptifs'!#REF!)</f>
        <v>#REF!</v>
      </c>
      <c r="IM11" s="20" t="e">
        <f>IF('Métrés Descriptifs'!#REF!="","",'Métrés Descriptifs'!#REF!)</f>
        <v>#REF!</v>
      </c>
      <c r="IN11" s="20" t="e">
        <f>IF('Métrés Descriptifs'!#REF!="","",'Métrés Descriptifs'!#REF!)</f>
        <v>#REF!</v>
      </c>
      <c r="IO11" s="20" t="e">
        <f>IF('Métrés Descriptifs'!#REF!="","",'Métrés Descriptifs'!#REF!)</f>
        <v>#REF!</v>
      </c>
      <c r="IP11" s="20" t="e">
        <f>IF('Métrés Descriptifs'!#REF!="","",'Métrés Descriptifs'!#REF!)</f>
        <v>#REF!</v>
      </c>
      <c r="IQ11" s="20" t="e">
        <f>IF('Métrés Descriptifs'!#REF!="","",'Métrés Descriptifs'!#REF!)</f>
        <v>#REF!</v>
      </c>
      <c r="IR11" s="20" t="e">
        <f>IF('Métrés Descriptifs'!#REF!="","",'Métrés Descriptifs'!#REF!)</f>
        <v>#REF!</v>
      </c>
      <c r="IS11" s="20" t="e">
        <f>IF('Métrés Descriptifs'!#REF!="","",'Métrés Descriptifs'!#REF!)</f>
        <v>#REF!</v>
      </c>
      <c r="IT11" s="20" t="e">
        <f>IF('Métrés Descriptifs'!#REF!="","",'Métrés Descriptifs'!#REF!)</f>
        <v>#REF!</v>
      </c>
    </row>
    <row r="12" spans="1:254" s="21" customFormat="1" ht="51" customHeight="1">
      <c r="A12" s="22" t="s">
        <v>12</v>
      </c>
      <c r="B12" s="292" t="s">
        <v>38</v>
      </c>
      <c r="C12" s="293"/>
      <c r="D12" s="293"/>
      <c r="E12" s="293"/>
      <c r="F12" s="293"/>
      <c r="G12" s="294"/>
      <c r="H12" s="20" t="str">
        <f>IF('Métrés Descriptifs'!R12="","",'Métrés Descriptifs'!R12)</f>
        <v/>
      </c>
      <c r="I12" s="20"/>
      <c r="J12" s="20"/>
      <c r="K12" s="20"/>
      <c r="L12" s="20"/>
      <c r="M12" s="20"/>
      <c r="N12" s="20"/>
      <c r="O12" s="20"/>
      <c r="P12" s="20"/>
      <c r="Q12" s="20"/>
      <c r="R12" s="20"/>
      <c r="S12" s="20"/>
      <c r="T12" s="20"/>
      <c r="U12" s="20" t="str">
        <f>IF('Métrés Descriptifs'!Z12="","",'Métrés Descriptifs'!Z12)</f>
        <v/>
      </c>
      <c r="V12" s="20" t="str">
        <f>IF('Métrés Descriptifs'!AA12="","",'Métrés Descriptifs'!AA12)</f>
        <v/>
      </c>
      <c r="W12" s="20" t="str">
        <f>IF('Métrés Descriptifs'!AB12="","",'Métrés Descriptifs'!AB12)</f>
        <v/>
      </c>
      <c r="X12" s="20" t="str">
        <f>IF('Métrés Descriptifs'!AC12="","",'Métrés Descriptifs'!AC12)</f>
        <v/>
      </c>
      <c r="Y12" s="20" t="str">
        <f>IF('Métrés Descriptifs'!AD12="","",'Métrés Descriptifs'!AD12)</f>
        <v/>
      </c>
      <c r="Z12" s="20" t="str">
        <f>IF('Métrés Descriptifs'!AE12="","",'Métrés Descriptifs'!AE12)</f>
        <v/>
      </c>
      <c r="AA12" s="20" t="str">
        <f>IF('Métrés Descriptifs'!AF12="","",'Métrés Descriptifs'!AF12)</f>
        <v/>
      </c>
      <c r="AB12" s="20" t="str">
        <f>IF('Métrés Descriptifs'!AG12="","",'Métrés Descriptifs'!AG12)</f>
        <v/>
      </c>
      <c r="AC12" s="20" t="str">
        <f>IF('Métrés Descriptifs'!AH12="","",'Métrés Descriptifs'!AH12)</f>
        <v/>
      </c>
      <c r="AD12" s="20" t="str">
        <f>IF('Métrés Descriptifs'!AI12="","",'Métrés Descriptifs'!AI12)</f>
        <v/>
      </c>
      <c r="AE12" s="20" t="str">
        <f>IF('Métrés Descriptifs'!AJ12="","",'Métrés Descriptifs'!AJ12)</f>
        <v/>
      </c>
      <c r="AF12" s="20" t="str">
        <f>IF('Métrés Descriptifs'!AK12="","",'Métrés Descriptifs'!AK12)</f>
        <v/>
      </c>
      <c r="AG12" s="20" t="str">
        <f>IF('Métrés Descriptifs'!AL12="","",'Métrés Descriptifs'!AL12)</f>
        <v/>
      </c>
      <c r="AH12" s="20" t="str">
        <f>IF('Métrés Descriptifs'!AM12="","",'Métrés Descriptifs'!AM12)</f>
        <v/>
      </c>
      <c r="AI12" s="20" t="str">
        <f>IF('Métrés Descriptifs'!AN12="","",'Métrés Descriptifs'!AN12)</f>
        <v/>
      </c>
      <c r="AJ12" s="20" t="str">
        <f>IF('Métrés Descriptifs'!AO12="","",'Métrés Descriptifs'!AO12)</f>
        <v/>
      </c>
      <c r="AK12" s="20" t="str">
        <f>IF('Métrés Descriptifs'!AP12="","",'Métrés Descriptifs'!AP12)</f>
        <v/>
      </c>
      <c r="AL12" s="20" t="str">
        <f>IF('Métrés Descriptifs'!AQ12="","",'Métrés Descriptifs'!AQ12)</f>
        <v/>
      </c>
      <c r="AM12" s="20" t="str">
        <f>IF('Métrés Descriptifs'!AR12="","",'Métrés Descriptifs'!AR12)</f>
        <v/>
      </c>
      <c r="AN12" s="20" t="str">
        <f>IF('Métrés Descriptifs'!AS12="","",'Métrés Descriptifs'!AS12)</f>
        <v/>
      </c>
      <c r="AO12" s="20" t="str">
        <f>IF('Métrés Descriptifs'!AT12="","",'Métrés Descriptifs'!AT12)</f>
        <v/>
      </c>
      <c r="AP12" s="20" t="str">
        <f>IF('Métrés Descriptifs'!AU12="","",'Métrés Descriptifs'!AU12)</f>
        <v/>
      </c>
      <c r="AQ12" s="20" t="str">
        <f>IF('Métrés Descriptifs'!AV12="","",'Métrés Descriptifs'!AV12)</f>
        <v/>
      </c>
      <c r="AR12" s="20" t="str">
        <f>IF('Métrés Descriptifs'!AW12="","",'Métrés Descriptifs'!AW12)</f>
        <v/>
      </c>
      <c r="AS12" s="20" t="str">
        <f>IF('Métrés Descriptifs'!AX12="","",'Métrés Descriptifs'!AX12)</f>
        <v/>
      </c>
      <c r="AT12" s="20" t="str">
        <f>IF('Métrés Descriptifs'!AY12="","",'Métrés Descriptifs'!AY12)</f>
        <v/>
      </c>
      <c r="AU12" s="20" t="str">
        <f>IF('Métrés Descriptifs'!AZ12="","",'Métrés Descriptifs'!AZ12)</f>
        <v/>
      </c>
      <c r="AV12" s="20" t="str">
        <f>IF('Métrés Descriptifs'!BA12="","",'Métrés Descriptifs'!BA12)</f>
        <v/>
      </c>
      <c r="AW12" s="20" t="str">
        <f>IF('Métrés Descriptifs'!BB12="","",'Métrés Descriptifs'!BB12)</f>
        <v/>
      </c>
      <c r="AX12" s="20" t="str">
        <f>IF('Métrés Descriptifs'!BC12="","",'Métrés Descriptifs'!BC12)</f>
        <v/>
      </c>
      <c r="AY12" s="20" t="str">
        <f>IF('Métrés Descriptifs'!BD12="","",'Métrés Descriptifs'!BD12)</f>
        <v/>
      </c>
      <c r="AZ12" s="20" t="str">
        <f>IF('Métrés Descriptifs'!BE12="","",'Métrés Descriptifs'!BE12)</f>
        <v/>
      </c>
      <c r="BA12" s="20" t="str">
        <f>IF('Métrés Descriptifs'!BF12="","",'Métrés Descriptifs'!BF12)</f>
        <v/>
      </c>
      <c r="BB12" s="20" t="str">
        <f>IF('Métrés Descriptifs'!BG12="","",'Métrés Descriptifs'!BG12)</f>
        <v/>
      </c>
      <c r="BC12" s="20" t="str">
        <f>IF('Métrés Descriptifs'!BH12="","",'Métrés Descriptifs'!BH12)</f>
        <v/>
      </c>
      <c r="BD12" s="20" t="str">
        <f>IF('Métrés Descriptifs'!BI12="","",'Métrés Descriptifs'!BI12)</f>
        <v/>
      </c>
      <c r="BE12" s="20" t="str">
        <f>IF('Métrés Descriptifs'!BJ12="","",'Métrés Descriptifs'!BJ12)</f>
        <v/>
      </c>
      <c r="BF12" s="20" t="str">
        <f>IF('Métrés Descriptifs'!BK12="","",'Métrés Descriptifs'!BK12)</f>
        <v/>
      </c>
      <c r="BG12" s="20" t="str">
        <f>IF('Métrés Descriptifs'!BL12="","",'Métrés Descriptifs'!BL12)</f>
        <v/>
      </c>
      <c r="BH12" s="20" t="str">
        <f>IF('Métrés Descriptifs'!BM12="","",'Métrés Descriptifs'!BM12)</f>
        <v/>
      </c>
      <c r="BI12" s="20" t="str">
        <f>IF('Métrés Descriptifs'!BN12="","",'Métrés Descriptifs'!BN12)</f>
        <v/>
      </c>
      <c r="BJ12" s="20" t="str">
        <f>IF('Métrés Descriptifs'!BO12="","",'Métrés Descriptifs'!BO12)</f>
        <v/>
      </c>
      <c r="BK12" s="20" t="str">
        <f>IF('Métrés Descriptifs'!BP12="","",'Métrés Descriptifs'!BP12)</f>
        <v/>
      </c>
      <c r="BL12" s="20" t="str">
        <f>IF('Métrés Descriptifs'!BQ12="","",'Métrés Descriptifs'!BQ12)</f>
        <v/>
      </c>
      <c r="BM12" s="20" t="str">
        <f>IF('Métrés Descriptifs'!BR12="","",'Métrés Descriptifs'!BR12)</f>
        <v/>
      </c>
      <c r="BN12" s="20" t="str">
        <f>IF('Métrés Descriptifs'!BS12="","",'Métrés Descriptifs'!BS12)</f>
        <v/>
      </c>
      <c r="BO12" s="20" t="str">
        <f>IF('Métrés Descriptifs'!BT12="","",'Métrés Descriptifs'!BT12)</f>
        <v/>
      </c>
      <c r="BP12" s="20" t="str">
        <f>IF('Métrés Descriptifs'!BU12="","",'Métrés Descriptifs'!BU12)</f>
        <v/>
      </c>
      <c r="BQ12" s="20" t="str">
        <f>IF('Métrés Descriptifs'!BV12="","",'Métrés Descriptifs'!BV12)</f>
        <v/>
      </c>
      <c r="BR12" s="20" t="str">
        <f>IF('Métrés Descriptifs'!BW12="","",'Métrés Descriptifs'!BW12)</f>
        <v/>
      </c>
      <c r="BS12" s="20" t="str">
        <f>IF('Métrés Descriptifs'!BX12="","",'Métrés Descriptifs'!BX12)</f>
        <v/>
      </c>
      <c r="BT12" s="20" t="str">
        <f>IF('Métrés Descriptifs'!BY12="","",'Métrés Descriptifs'!BY12)</f>
        <v/>
      </c>
      <c r="BU12" s="20" t="str">
        <f>IF('Métrés Descriptifs'!BZ12="","",'Métrés Descriptifs'!BZ12)</f>
        <v/>
      </c>
      <c r="BV12" s="20" t="str">
        <f>IF('Métrés Descriptifs'!CA12="","",'Métrés Descriptifs'!CA12)</f>
        <v/>
      </c>
      <c r="BW12" s="20" t="str">
        <f>IF('Métrés Descriptifs'!CB12="","",'Métrés Descriptifs'!CB12)</f>
        <v/>
      </c>
      <c r="BX12" s="20" t="str">
        <f>IF('Métrés Descriptifs'!CC12="","",'Métrés Descriptifs'!CC12)</f>
        <v/>
      </c>
      <c r="BY12" s="20" t="str">
        <f>IF('Métrés Descriptifs'!CD12="","",'Métrés Descriptifs'!CD12)</f>
        <v/>
      </c>
      <c r="BZ12" s="20" t="str">
        <f>IF('Métrés Descriptifs'!CE12="","",'Métrés Descriptifs'!CE12)</f>
        <v/>
      </c>
      <c r="CA12" s="20" t="str">
        <f>IF('Métrés Descriptifs'!CF12="","",'Métrés Descriptifs'!CF12)</f>
        <v/>
      </c>
      <c r="CB12" s="20" t="str">
        <f>IF('Métrés Descriptifs'!CG12="","",'Métrés Descriptifs'!CG12)</f>
        <v/>
      </c>
      <c r="CC12" s="20" t="str">
        <f>IF('Métrés Descriptifs'!CH12="","",'Métrés Descriptifs'!CH12)</f>
        <v/>
      </c>
      <c r="CD12" s="20" t="str">
        <f>IF('Métrés Descriptifs'!CI12="","",'Métrés Descriptifs'!CI12)</f>
        <v/>
      </c>
      <c r="CE12" s="20" t="str">
        <f>IF('Métrés Descriptifs'!CJ12="","",'Métrés Descriptifs'!CJ12)</f>
        <v/>
      </c>
      <c r="CF12" s="20" t="str">
        <f>IF('Métrés Descriptifs'!CK12="","",'Métrés Descriptifs'!CK12)</f>
        <v/>
      </c>
      <c r="CG12" s="20" t="str">
        <f>IF('Métrés Descriptifs'!CL12="","",'Métrés Descriptifs'!CL12)</f>
        <v/>
      </c>
      <c r="CH12" s="20" t="str">
        <f>IF('Métrés Descriptifs'!CM12="","",'Métrés Descriptifs'!CM12)</f>
        <v/>
      </c>
      <c r="CI12" s="20" t="str">
        <f>IF('Métrés Descriptifs'!CN12="","",'Métrés Descriptifs'!CN12)</f>
        <v/>
      </c>
      <c r="CJ12" s="20" t="str">
        <f>IF('Métrés Descriptifs'!CO12="","",'Métrés Descriptifs'!CO12)</f>
        <v/>
      </c>
      <c r="CK12" s="20" t="str">
        <f>IF('Métrés Descriptifs'!CP12="","",'Métrés Descriptifs'!CP12)</f>
        <v/>
      </c>
      <c r="CL12" s="20" t="str">
        <f>IF('Métrés Descriptifs'!CQ12="","",'Métrés Descriptifs'!CQ12)</f>
        <v/>
      </c>
      <c r="CM12" s="20" t="str">
        <f>IF('Métrés Descriptifs'!CR12="","",'Métrés Descriptifs'!CR12)</f>
        <v/>
      </c>
      <c r="CN12" s="20" t="str">
        <f>IF('Métrés Descriptifs'!CS12="","",'Métrés Descriptifs'!CS12)</f>
        <v/>
      </c>
      <c r="CO12" s="20" t="str">
        <f>IF('Métrés Descriptifs'!CT12="","",'Métrés Descriptifs'!CT12)</f>
        <v/>
      </c>
      <c r="CP12" s="20" t="str">
        <f>IF('Métrés Descriptifs'!CU12="","",'Métrés Descriptifs'!CU12)</f>
        <v/>
      </c>
      <c r="CQ12" s="20" t="str">
        <f>IF('Métrés Descriptifs'!CV12="","",'Métrés Descriptifs'!CV12)</f>
        <v/>
      </c>
      <c r="CR12" s="20" t="str">
        <f>IF('Métrés Descriptifs'!CW12="","",'Métrés Descriptifs'!CW12)</f>
        <v/>
      </c>
      <c r="CS12" s="20" t="str">
        <f>IF('Métrés Descriptifs'!CX12="","",'Métrés Descriptifs'!CX12)</f>
        <v/>
      </c>
      <c r="CT12" s="20" t="str">
        <f>IF('Métrés Descriptifs'!CY12="","",'Métrés Descriptifs'!CY12)</f>
        <v/>
      </c>
      <c r="CU12" s="20" t="str">
        <f>IF('Métrés Descriptifs'!CZ12="","",'Métrés Descriptifs'!CZ12)</f>
        <v/>
      </c>
      <c r="CV12" s="20" t="str">
        <f>IF('Métrés Descriptifs'!DA12="","",'Métrés Descriptifs'!DA12)</f>
        <v/>
      </c>
      <c r="CW12" s="20" t="str">
        <f>IF('Métrés Descriptifs'!DB12="","",'Métrés Descriptifs'!DB12)</f>
        <v/>
      </c>
      <c r="CX12" s="20" t="str">
        <f>IF('Métrés Descriptifs'!DC12="","",'Métrés Descriptifs'!DC12)</f>
        <v/>
      </c>
      <c r="CY12" s="20" t="str">
        <f>IF('Métrés Descriptifs'!DD12="","",'Métrés Descriptifs'!DD12)</f>
        <v/>
      </c>
      <c r="CZ12" s="20" t="str">
        <f>IF('Métrés Descriptifs'!DE12="","",'Métrés Descriptifs'!DE12)</f>
        <v/>
      </c>
      <c r="DA12" s="20" t="str">
        <f>IF('Métrés Descriptifs'!DF12="","",'Métrés Descriptifs'!DF12)</f>
        <v/>
      </c>
      <c r="DB12" s="20" t="str">
        <f>IF('Métrés Descriptifs'!DG12="","",'Métrés Descriptifs'!DG12)</f>
        <v/>
      </c>
      <c r="DC12" s="20" t="str">
        <f>IF('Métrés Descriptifs'!DH12="","",'Métrés Descriptifs'!DH12)</f>
        <v/>
      </c>
      <c r="DD12" s="20" t="str">
        <f>IF('Métrés Descriptifs'!DI12="","",'Métrés Descriptifs'!DI12)</f>
        <v/>
      </c>
      <c r="DE12" s="20" t="str">
        <f>IF('Métrés Descriptifs'!DJ12="","",'Métrés Descriptifs'!DJ12)</f>
        <v/>
      </c>
      <c r="DF12" s="20" t="str">
        <f>IF('Métrés Descriptifs'!DK12="","",'Métrés Descriptifs'!DK12)</f>
        <v/>
      </c>
      <c r="DG12" s="20" t="str">
        <f>IF('Métrés Descriptifs'!DL12="","",'Métrés Descriptifs'!DL12)</f>
        <v/>
      </c>
      <c r="DH12" s="20" t="str">
        <f>IF('Métrés Descriptifs'!DM12="","",'Métrés Descriptifs'!DM12)</f>
        <v/>
      </c>
      <c r="DI12" s="20" t="str">
        <f>IF('Métrés Descriptifs'!DN12="","",'Métrés Descriptifs'!DN12)</f>
        <v/>
      </c>
      <c r="DJ12" s="20" t="str">
        <f>IF('Métrés Descriptifs'!DO12="","",'Métrés Descriptifs'!DO12)</f>
        <v/>
      </c>
      <c r="DK12" s="20" t="str">
        <f>IF('Métrés Descriptifs'!DP12="","",'Métrés Descriptifs'!DP12)</f>
        <v/>
      </c>
      <c r="DL12" s="20" t="str">
        <f>IF('Métrés Descriptifs'!DQ12="","",'Métrés Descriptifs'!DQ12)</f>
        <v/>
      </c>
      <c r="DM12" s="20" t="str">
        <f>IF('Métrés Descriptifs'!DR12="","",'Métrés Descriptifs'!DR12)</f>
        <v/>
      </c>
      <c r="DN12" s="20" t="str">
        <f>IF('Métrés Descriptifs'!DS12="","",'Métrés Descriptifs'!DS12)</f>
        <v/>
      </c>
      <c r="DO12" s="20" t="str">
        <f>IF('Métrés Descriptifs'!DT12="","",'Métrés Descriptifs'!DT12)</f>
        <v/>
      </c>
      <c r="DP12" s="20" t="str">
        <f>IF('Métrés Descriptifs'!DU12="","",'Métrés Descriptifs'!DU12)</f>
        <v/>
      </c>
      <c r="DQ12" s="20" t="str">
        <f>IF('Métrés Descriptifs'!DV12="","",'Métrés Descriptifs'!DV12)</f>
        <v/>
      </c>
      <c r="DR12" s="20" t="str">
        <f>IF('Métrés Descriptifs'!DW12="","",'Métrés Descriptifs'!DW12)</f>
        <v/>
      </c>
      <c r="DS12" s="20" t="str">
        <f>IF('Métrés Descriptifs'!DX12="","",'Métrés Descriptifs'!DX12)</f>
        <v/>
      </c>
      <c r="DT12" s="20" t="str">
        <f>IF('Métrés Descriptifs'!DY12="","",'Métrés Descriptifs'!DY12)</f>
        <v/>
      </c>
      <c r="DU12" s="20" t="str">
        <f>IF('Métrés Descriptifs'!DZ12="","",'Métrés Descriptifs'!DZ12)</f>
        <v/>
      </c>
      <c r="DV12" s="20" t="str">
        <f>IF('Métrés Descriptifs'!EA12="","",'Métrés Descriptifs'!EA12)</f>
        <v/>
      </c>
      <c r="DW12" s="20" t="str">
        <f>IF('Métrés Descriptifs'!EB12="","",'Métrés Descriptifs'!EB12)</f>
        <v/>
      </c>
      <c r="DX12" s="20" t="str">
        <f>IF('Métrés Descriptifs'!EC12="","",'Métrés Descriptifs'!EC12)</f>
        <v/>
      </c>
      <c r="DY12" s="20" t="str">
        <f>IF('Métrés Descriptifs'!ED12="","",'Métrés Descriptifs'!ED12)</f>
        <v/>
      </c>
      <c r="DZ12" s="20" t="str">
        <f>IF('Métrés Descriptifs'!EE12="","",'Métrés Descriptifs'!EE12)</f>
        <v/>
      </c>
      <c r="EA12" s="20" t="str">
        <f>IF('Métrés Descriptifs'!EF12="","",'Métrés Descriptifs'!EF12)</f>
        <v/>
      </c>
      <c r="EB12" s="20" t="str">
        <f>IF('Métrés Descriptifs'!EG12="","",'Métrés Descriptifs'!EG12)</f>
        <v/>
      </c>
      <c r="EC12" s="20" t="str">
        <f>IF('Métrés Descriptifs'!EH12="","",'Métrés Descriptifs'!EH12)</f>
        <v/>
      </c>
      <c r="ED12" s="20" t="str">
        <f>IF('Métrés Descriptifs'!EI12="","",'Métrés Descriptifs'!EI12)</f>
        <v/>
      </c>
      <c r="EE12" s="20" t="str">
        <f>IF('Métrés Descriptifs'!EJ12="","",'Métrés Descriptifs'!EJ12)</f>
        <v/>
      </c>
      <c r="EF12" s="20" t="str">
        <f>IF('Métrés Descriptifs'!EK12="","",'Métrés Descriptifs'!EK12)</f>
        <v/>
      </c>
      <c r="EG12" s="20" t="str">
        <f>IF('Métrés Descriptifs'!EL12="","",'Métrés Descriptifs'!EL12)</f>
        <v/>
      </c>
      <c r="EH12" s="20" t="str">
        <f>IF('Métrés Descriptifs'!EM12="","",'Métrés Descriptifs'!EM12)</f>
        <v/>
      </c>
      <c r="EI12" s="20" t="str">
        <f>IF('Métrés Descriptifs'!EN12="","",'Métrés Descriptifs'!EN12)</f>
        <v/>
      </c>
      <c r="EJ12" s="20" t="str">
        <f>IF('Métrés Descriptifs'!EO12="","",'Métrés Descriptifs'!EO12)</f>
        <v/>
      </c>
      <c r="EK12" s="20" t="str">
        <f>IF('Métrés Descriptifs'!EP12="","",'Métrés Descriptifs'!EP12)</f>
        <v/>
      </c>
      <c r="EL12" s="20" t="str">
        <f>IF('Métrés Descriptifs'!EQ12="","",'Métrés Descriptifs'!EQ12)</f>
        <v/>
      </c>
      <c r="EM12" s="20" t="str">
        <f>IF('Métrés Descriptifs'!ER12="","",'Métrés Descriptifs'!ER12)</f>
        <v/>
      </c>
      <c r="EN12" s="20" t="str">
        <f>IF('Métrés Descriptifs'!ES12="","",'Métrés Descriptifs'!ES12)</f>
        <v/>
      </c>
      <c r="EO12" s="20" t="str">
        <f>IF('Métrés Descriptifs'!ET12="","",'Métrés Descriptifs'!ET12)</f>
        <v/>
      </c>
      <c r="EP12" s="20" t="str">
        <f>IF('Métrés Descriptifs'!EU12="","",'Métrés Descriptifs'!EU12)</f>
        <v/>
      </c>
      <c r="EQ12" s="20" t="str">
        <f>IF('Métrés Descriptifs'!EV12="","",'Métrés Descriptifs'!EV12)</f>
        <v/>
      </c>
      <c r="ER12" s="20" t="str">
        <f>IF('Métrés Descriptifs'!EW12="","",'Métrés Descriptifs'!EW12)</f>
        <v/>
      </c>
      <c r="ES12" s="20" t="str">
        <f>IF('Métrés Descriptifs'!EX12="","",'Métrés Descriptifs'!EX12)</f>
        <v/>
      </c>
      <c r="ET12" s="20" t="str">
        <f>IF('Métrés Descriptifs'!EY12="","",'Métrés Descriptifs'!EY12)</f>
        <v/>
      </c>
      <c r="EU12" s="20" t="str">
        <f>IF('Métrés Descriptifs'!EZ12="","",'Métrés Descriptifs'!EZ12)</f>
        <v/>
      </c>
      <c r="EV12" s="20" t="str">
        <f>IF('Métrés Descriptifs'!FA12="","",'Métrés Descriptifs'!FA12)</f>
        <v/>
      </c>
      <c r="EW12" s="20" t="str">
        <f>IF('Métrés Descriptifs'!FB12="","",'Métrés Descriptifs'!FB12)</f>
        <v/>
      </c>
      <c r="EX12" s="20" t="str">
        <f>IF('Métrés Descriptifs'!FC12="","",'Métrés Descriptifs'!FC12)</f>
        <v/>
      </c>
      <c r="EY12" s="20" t="str">
        <f>IF('Métrés Descriptifs'!FD12="","",'Métrés Descriptifs'!FD12)</f>
        <v/>
      </c>
      <c r="EZ12" s="20" t="str">
        <f>IF('Métrés Descriptifs'!FE12="","",'Métrés Descriptifs'!FE12)</f>
        <v/>
      </c>
      <c r="FA12" s="20" t="str">
        <f>IF('Métrés Descriptifs'!FF12="","",'Métrés Descriptifs'!FF12)</f>
        <v/>
      </c>
      <c r="FB12" s="20" t="str">
        <f>IF('Métrés Descriptifs'!FG12="","",'Métrés Descriptifs'!FG12)</f>
        <v/>
      </c>
      <c r="FC12" s="20" t="str">
        <f>IF('Métrés Descriptifs'!FH12="","",'Métrés Descriptifs'!FH12)</f>
        <v/>
      </c>
      <c r="FD12" s="20" t="str">
        <f>IF('Métrés Descriptifs'!FI12="","",'Métrés Descriptifs'!FI12)</f>
        <v/>
      </c>
      <c r="FE12" s="20" t="str">
        <f>IF('Métrés Descriptifs'!FJ12="","",'Métrés Descriptifs'!FJ12)</f>
        <v/>
      </c>
      <c r="FF12" s="20" t="str">
        <f>IF('Métrés Descriptifs'!FK12="","",'Métrés Descriptifs'!FK12)</f>
        <v/>
      </c>
      <c r="FG12" s="20" t="str">
        <f>IF('Métrés Descriptifs'!FL12="","",'Métrés Descriptifs'!FL12)</f>
        <v/>
      </c>
      <c r="FH12" s="20" t="str">
        <f>IF('Métrés Descriptifs'!FM12="","",'Métrés Descriptifs'!FM12)</f>
        <v/>
      </c>
      <c r="FI12" s="20" t="str">
        <f>IF('Métrés Descriptifs'!FN12="","",'Métrés Descriptifs'!FN12)</f>
        <v/>
      </c>
      <c r="FJ12" s="20" t="str">
        <f>IF('Métrés Descriptifs'!FO12="","",'Métrés Descriptifs'!FO12)</f>
        <v/>
      </c>
      <c r="FK12" s="20" t="str">
        <f>IF('Métrés Descriptifs'!FP12="","",'Métrés Descriptifs'!FP12)</f>
        <v/>
      </c>
      <c r="FL12" s="20" t="str">
        <f>IF('Métrés Descriptifs'!FQ12="","",'Métrés Descriptifs'!FQ12)</f>
        <v/>
      </c>
      <c r="FM12" s="20" t="str">
        <f>IF('Métrés Descriptifs'!FR12="","",'Métrés Descriptifs'!FR12)</f>
        <v/>
      </c>
      <c r="FN12" s="20" t="str">
        <f>IF('Métrés Descriptifs'!FS12="","",'Métrés Descriptifs'!FS12)</f>
        <v/>
      </c>
      <c r="FO12" s="20" t="str">
        <f>IF('Métrés Descriptifs'!FT12="","",'Métrés Descriptifs'!FT12)</f>
        <v/>
      </c>
      <c r="FP12" s="20" t="str">
        <f>IF('Métrés Descriptifs'!FU12="","",'Métrés Descriptifs'!FU12)</f>
        <v/>
      </c>
      <c r="FQ12" s="20" t="str">
        <f>IF('Métrés Descriptifs'!FV12="","",'Métrés Descriptifs'!FV12)</f>
        <v/>
      </c>
      <c r="FR12" s="20" t="str">
        <f>IF('Métrés Descriptifs'!FW12="","",'Métrés Descriptifs'!FW12)</f>
        <v/>
      </c>
      <c r="FS12" s="20" t="str">
        <f>IF('Métrés Descriptifs'!FX12="","",'Métrés Descriptifs'!FX12)</f>
        <v/>
      </c>
      <c r="FT12" s="20" t="str">
        <f>IF('Métrés Descriptifs'!FY12="","",'Métrés Descriptifs'!FY12)</f>
        <v/>
      </c>
      <c r="FU12" s="20" t="str">
        <f>IF('Métrés Descriptifs'!FZ12="","",'Métrés Descriptifs'!FZ12)</f>
        <v/>
      </c>
      <c r="FV12" s="20" t="str">
        <f>IF('Métrés Descriptifs'!GA12="","",'Métrés Descriptifs'!GA12)</f>
        <v/>
      </c>
      <c r="FW12" s="20" t="str">
        <f>IF('Métrés Descriptifs'!GB12="","",'Métrés Descriptifs'!GB12)</f>
        <v/>
      </c>
      <c r="FX12" s="20" t="str">
        <f>IF('Métrés Descriptifs'!GC12="","",'Métrés Descriptifs'!GC12)</f>
        <v/>
      </c>
      <c r="FY12" s="20" t="str">
        <f>IF('Métrés Descriptifs'!GD12="","",'Métrés Descriptifs'!GD12)</f>
        <v/>
      </c>
      <c r="FZ12" s="20" t="str">
        <f>IF('Métrés Descriptifs'!GE12="","",'Métrés Descriptifs'!GE12)</f>
        <v/>
      </c>
      <c r="GA12" s="20" t="str">
        <f>IF('Métrés Descriptifs'!GF12="","",'Métrés Descriptifs'!GF12)</f>
        <v/>
      </c>
      <c r="GB12" s="20" t="str">
        <f>IF('Métrés Descriptifs'!GG12="","",'Métrés Descriptifs'!GG12)</f>
        <v/>
      </c>
      <c r="GC12" s="20" t="str">
        <f>IF('Métrés Descriptifs'!GH12="","",'Métrés Descriptifs'!GH12)</f>
        <v/>
      </c>
      <c r="GD12" s="20" t="str">
        <f>IF('Métrés Descriptifs'!GI12="","",'Métrés Descriptifs'!GI12)</f>
        <v/>
      </c>
      <c r="GE12" s="20" t="str">
        <f>IF('Métrés Descriptifs'!GJ12="","",'Métrés Descriptifs'!GJ12)</f>
        <v/>
      </c>
      <c r="GF12" s="20" t="str">
        <f>IF('Métrés Descriptifs'!GK12="","",'Métrés Descriptifs'!GK12)</f>
        <v/>
      </c>
      <c r="GG12" s="20" t="str">
        <f>IF('Métrés Descriptifs'!GL12="","",'Métrés Descriptifs'!GL12)</f>
        <v/>
      </c>
      <c r="GH12" s="20" t="str">
        <f>IF('Métrés Descriptifs'!GM12="","",'Métrés Descriptifs'!GM12)</f>
        <v/>
      </c>
      <c r="GI12" s="20" t="str">
        <f>IF('Métrés Descriptifs'!GN12="","",'Métrés Descriptifs'!GN12)</f>
        <v/>
      </c>
      <c r="GJ12" s="20" t="str">
        <f>IF('Métrés Descriptifs'!GO12="","",'Métrés Descriptifs'!GO12)</f>
        <v/>
      </c>
      <c r="GK12" s="20" t="str">
        <f>IF('Métrés Descriptifs'!GP12="","",'Métrés Descriptifs'!GP12)</f>
        <v/>
      </c>
      <c r="GL12" s="20" t="str">
        <f>IF('Métrés Descriptifs'!GQ12="","",'Métrés Descriptifs'!GQ12)</f>
        <v/>
      </c>
      <c r="GM12" s="20" t="str">
        <f>IF('Métrés Descriptifs'!GR12="","",'Métrés Descriptifs'!GR12)</f>
        <v/>
      </c>
      <c r="GN12" s="20" t="str">
        <f>IF('Métrés Descriptifs'!GS12="","",'Métrés Descriptifs'!GS12)</f>
        <v/>
      </c>
      <c r="GO12" s="20" t="str">
        <f>IF('Métrés Descriptifs'!GT12="","",'Métrés Descriptifs'!GT12)</f>
        <v/>
      </c>
      <c r="GP12" s="20" t="str">
        <f>IF('Métrés Descriptifs'!GU12="","",'Métrés Descriptifs'!GU12)</f>
        <v/>
      </c>
      <c r="GQ12" s="20" t="str">
        <f>IF('Métrés Descriptifs'!GV12="","",'Métrés Descriptifs'!GV12)</f>
        <v/>
      </c>
      <c r="GR12" s="20" t="str">
        <f>IF('Métrés Descriptifs'!GW12="","",'Métrés Descriptifs'!GW12)</f>
        <v/>
      </c>
      <c r="GS12" s="20" t="str">
        <f>IF('Métrés Descriptifs'!GX12="","",'Métrés Descriptifs'!GX12)</f>
        <v/>
      </c>
      <c r="GT12" s="20" t="str">
        <f>IF('Métrés Descriptifs'!GY12="","",'Métrés Descriptifs'!GY12)</f>
        <v/>
      </c>
      <c r="GU12" s="20" t="str">
        <f>IF('Métrés Descriptifs'!GZ12="","",'Métrés Descriptifs'!GZ12)</f>
        <v/>
      </c>
      <c r="GV12" s="20" t="str">
        <f>IF('Métrés Descriptifs'!HA12="","",'Métrés Descriptifs'!HA12)</f>
        <v/>
      </c>
      <c r="GW12" s="20" t="str">
        <f>IF('Métrés Descriptifs'!HB12="","",'Métrés Descriptifs'!HB12)</f>
        <v/>
      </c>
      <c r="GX12" s="20" t="str">
        <f>IF('Métrés Descriptifs'!HC12="","",'Métrés Descriptifs'!HC12)</f>
        <v/>
      </c>
      <c r="GY12" s="20" t="str">
        <f>IF('Métrés Descriptifs'!HD12="","",'Métrés Descriptifs'!HD12)</f>
        <v/>
      </c>
      <c r="GZ12" s="20" t="str">
        <f>IF('Métrés Descriptifs'!HE12="","",'Métrés Descriptifs'!HE12)</f>
        <v/>
      </c>
      <c r="HA12" s="20" t="str">
        <f>IF('Métrés Descriptifs'!HF12="","",'Métrés Descriptifs'!HF12)</f>
        <v/>
      </c>
      <c r="HB12" s="20" t="str">
        <f>IF('Métrés Descriptifs'!HG12="","",'Métrés Descriptifs'!HG12)</f>
        <v/>
      </c>
      <c r="HC12" s="20" t="str">
        <f>IF('Métrés Descriptifs'!HH12="","",'Métrés Descriptifs'!HH12)</f>
        <v/>
      </c>
      <c r="HD12" s="20" t="str">
        <f>IF('Métrés Descriptifs'!HI12="","",'Métrés Descriptifs'!HI12)</f>
        <v/>
      </c>
      <c r="HE12" s="20" t="str">
        <f>IF('Métrés Descriptifs'!HJ12="","",'Métrés Descriptifs'!HJ12)</f>
        <v/>
      </c>
      <c r="HF12" s="20" t="str">
        <f>IF('Métrés Descriptifs'!HK12="","",'Métrés Descriptifs'!HK12)</f>
        <v/>
      </c>
      <c r="HG12" s="20" t="str">
        <f>IF('Métrés Descriptifs'!HL12="","",'Métrés Descriptifs'!HL12)</f>
        <v/>
      </c>
      <c r="HH12" s="20" t="str">
        <f>IF('Métrés Descriptifs'!HM12="","",'Métrés Descriptifs'!HM12)</f>
        <v/>
      </c>
      <c r="HI12" s="20" t="str">
        <f>IF('Métrés Descriptifs'!HN12="","",'Métrés Descriptifs'!HN12)</f>
        <v/>
      </c>
      <c r="HJ12" s="20" t="str">
        <f>IF('Métrés Descriptifs'!HO12="","",'Métrés Descriptifs'!HO12)</f>
        <v/>
      </c>
      <c r="HK12" s="20" t="str">
        <f>IF('Métrés Descriptifs'!HP12="","",'Métrés Descriptifs'!HP12)</f>
        <v/>
      </c>
      <c r="HL12" s="20" t="str">
        <f>IF('Métrés Descriptifs'!HQ12="","",'Métrés Descriptifs'!HQ12)</f>
        <v/>
      </c>
      <c r="HM12" s="20" t="str">
        <f>IF('Métrés Descriptifs'!HR12="","",'Métrés Descriptifs'!HR12)</f>
        <v/>
      </c>
      <c r="HN12" s="20" t="str">
        <f>IF('Métrés Descriptifs'!HS12="","",'Métrés Descriptifs'!HS12)</f>
        <v/>
      </c>
      <c r="HO12" s="20" t="str">
        <f>IF('Métrés Descriptifs'!HT12="","",'Métrés Descriptifs'!HT12)</f>
        <v/>
      </c>
      <c r="HP12" s="20" t="str">
        <f>IF('Métrés Descriptifs'!HU12="","",'Métrés Descriptifs'!HU12)</f>
        <v/>
      </c>
      <c r="HQ12" s="20" t="str">
        <f>IF('Métrés Descriptifs'!HV12="","",'Métrés Descriptifs'!HV12)</f>
        <v/>
      </c>
      <c r="HR12" s="20" t="str">
        <f>IF('Métrés Descriptifs'!HW12="","",'Métrés Descriptifs'!HW12)</f>
        <v/>
      </c>
      <c r="HS12" s="20" t="str">
        <f>IF('Métrés Descriptifs'!HX12="","",'Métrés Descriptifs'!HX12)</f>
        <v/>
      </c>
      <c r="HT12" s="20" t="str">
        <f>IF('Métrés Descriptifs'!HY12="","",'Métrés Descriptifs'!HY12)</f>
        <v/>
      </c>
      <c r="HU12" s="20" t="str">
        <f>IF('Métrés Descriptifs'!HZ12="","",'Métrés Descriptifs'!HZ12)</f>
        <v/>
      </c>
      <c r="HV12" s="20" t="str">
        <f>IF('Métrés Descriptifs'!IA12="","",'Métrés Descriptifs'!IA12)</f>
        <v/>
      </c>
      <c r="HW12" s="20" t="str">
        <f>IF('Métrés Descriptifs'!IB12="","",'Métrés Descriptifs'!IB12)</f>
        <v/>
      </c>
      <c r="HX12" s="20" t="str">
        <f>IF('Métrés Descriptifs'!IC12="","",'Métrés Descriptifs'!IC12)</f>
        <v/>
      </c>
      <c r="HY12" s="20" t="str">
        <f>IF('Métrés Descriptifs'!ID12="","",'Métrés Descriptifs'!ID12)</f>
        <v/>
      </c>
      <c r="HZ12" s="20" t="str">
        <f>IF('Métrés Descriptifs'!IE12="","",'Métrés Descriptifs'!IE12)</f>
        <v/>
      </c>
      <c r="IA12" s="20" t="str">
        <f>IF('Métrés Descriptifs'!IF12="","",'Métrés Descriptifs'!IF12)</f>
        <v/>
      </c>
      <c r="IB12" s="20" t="str">
        <f>IF('Métrés Descriptifs'!IG12="","",'Métrés Descriptifs'!IG12)</f>
        <v/>
      </c>
      <c r="IC12" s="20" t="str">
        <f>IF('Métrés Descriptifs'!IH12="","",'Métrés Descriptifs'!IH12)</f>
        <v/>
      </c>
      <c r="ID12" s="20" t="str">
        <f>IF('Métrés Descriptifs'!II12="","",'Métrés Descriptifs'!II12)</f>
        <v/>
      </c>
      <c r="IE12" s="20" t="str">
        <f>IF('Métrés Descriptifs'!IJ12="","",'Métrés Descriptifs'!IJ12)</f>
        <v/>
      </c>
      <c r="IF12" s="20" t="str">
        <f>IF('Métrés Descriptifs'!IK12="","",'Métrés Descriptifs'!IK12)</f>
        <v/>
      </c>
      <c r="IG12" s="20" t="str">
        <f>IF('Métrés Descriptifs'!IL12="","",'Métrés Descriptifs'!IL12)</f>
        <v/>
      </c>
      <c r="IH12" s="20" t="str">
        <f>IF('Métrés Descriptifs'!IM12="","",'Métrés Descriptifs'!IM12)</f>
        <v/>
      </c>
      <c r="II12" s="20" t="str">
        <f>IF('Métrés Descriptifs'!IN12="","",'Métrés Descriptifs'!IN12)</f>
        <v/>
      </c>
      <c r="IJ12" s="20" t="str">
        <f>IF('Métrés Descriptifs'!IO12="","",'Métrés Descriptifs'!IO12)</f>
        <v/>
      </c>
      <c r="IK12" s="20" t="e">
        <f>IF('Métrés Descriptifs'!#REF!="","",'Métrés Descriptifs'!#REF!)</f>
        <v>#REF!</v>
      </c>
      <c r="IL12" s="20" t="e">
        <f>IF('Métrés Descriptifs'!#REF!="","",'Métrés Descriptifs'!#REF!)</f>
        <v>#REF!</v>
      </c>
      <c r="IM12" s="20" t="e">
        <f>IF('Métrés Descriptifs'!#REF!="","",'Métrés Descriptifs'!#REF!)</f>
        <v>#REF!</v>
      </c>
      <c r="IN12" s="20" t="e">
        <f>IF('Métrés Descriptifs'!#REF!="","",'Métrés Descriptifs'!#REF!)</f>
        <v>#REF!</v>
      </c>
      <c r="IO12" s="20" t="e">
        <f>IF('Métrés Descriptifs'!#REF!="","",'Métrés Descriptifs'!#REF!)</f>
        <v>#REF!</v>
      </c>
      <c r="IP12" s="20" t="e">
        <f>IF('Métrés Descriptifs'!#REF!="","",'Métrés Descriptifs'!#REF!)</f>
        <v>#REF!</v>
      </c>
      <c r="IQ12" s="20" t="e">
        <f>IF('Métrés Descriptifs'!#REF!="","",'Métrés Descriptifs'!#REF!)</f>
        <v>#REF!</v>
      </c>
      <c r="IR12" s="20" t="e">
        <f>IF('Métrés Descriptifs'!#REF!="","",'Métrés Descriptifs'!#REF!)</f>
        <v>#REF!</v>
      </c>
      <c r="IS12" s="20" t="e">
        <f>IF('Métrés Descriptifs'!#REF!="","",'Métrés Descriptifs'!#REF!)</f>
        <v>#REF!</v>
      </c>
      <c r="IT12" s="20" t="e">
        <f>IF('Métrés Descriptifs'!#REF!="","",'Métrés Descriptifs'!#REF!)</f>
        <v>#REF!</v>
      </c>
    </row>
    <row r="13" spans="1:254" s="21" customFormat="1" ht="27" customHeight="1">
      <c r="A13" s="22" t="s">
        <v>13</v>
      </c>
      <c r="B13" s="292" t="s">
        <v>39</v>
      </c>
      <c r="C13" s="293"/>
      <c r="D13" s="293"/>
      <c r="E13" s="293"/>
      <c r="F13" s="293"/>
      <c r="G13" s="294"/>
      <c r="H13" s="20" t="str">
        <f>IF('Métrés Descriptifs'!R13="","",'Métrés Descriptifs'!R13)</f>
        <v/>
      </c>
      <c r="I13" s="20"/>
      <c r="J13" s="20"/>
      <c r="K13" s="20"/>
      <c r="L13" s="20"/>
      <c r="M13" s="20"/>
      <c r="N13" s="20"/>
      <c r="O13" s="20"/>
      <c r="P13" s="20"/>
      <c r="Q13" s="20"/>
      <c r="R13" s="20"/>
      <c r="S13" s="20"/>
      <c r="T13" s="20"/>
      <c r="U13" s="20" t="str">
        <f>IF('Métrés Descriptifs'!Z13="","",'Métrés Descriptifs'!Z13)</f>
        <v/>
      </c>
      <c r="V13" s="20" t="str">
        <f>IF('Métrés Descriptifs'!AA13="","",'Métrés Descriptifs'!AA13)</f>
        <v/>
      </c>
      <c r="W13" s="20" t="str">
        <f>IF('Métrés Descriptifs'!AB13="","",'Métrés Descriptifs'!AB13)</f>
        <v/>
      </c>
      <c r="X13" s="20" t="str">
        <f>IF('Métrés Descriptifs'!AC13="","",'Métrés Descriptifs'!AC13)</f>
        <v/>
      </c>
      <c r="Y13" s="20" t="str">
        <f>IF('Métrés Descriptifs'!AD13="","",'Métrés Descriptifs'!AD13)</f>
        <v/>
      </c>
      <c r="Z13" s="20" t="str">
        <f>IF('Métrés Descriptifs'!AE13="","",'Métrés Descriptifs'!AE13)</f>
        <v/>
      </c>
      <c r="AA13" s="20" t="str">
        <f>IF('Métrés Descriptifs'!AF13="","",'Métrés Descriptifs'!AF13)</f>
        <v/>
      </c>
      <c r="AB13" s="20" t="str">
        <f>IF('Métrés Descriptifs'!AG13="","",'Métrés Descriptifs'!AG13)</f>
        <v/>
      </c>
      <c r="AC13" s="20" t="str">
        <f>IF('Métrés Descriptifs'!AH13="","",'Métrés Descriptifs'!AH13)</f>
        <v/>
      </c>
      <c r="AD13" s="20" t="str">
        <f>IF('Métrés Descriptifs'!AI13="","",'Métrés Descriptifs'!AI13)</f>
        <v/>
      </c>
      <c r="AE13" s="20" t="str">
        <f>IF('Métrés Descriptifs'!AJ13="","",'Métrés Descriptifs'!AJ13)</f>
        <v/>
      </c>
      <c r="AF13" s="20" t="str">
        <f>IF('Métrés Descriptifs'!AK13="","",'Métrés Descriptifs'!AK13)</f>
        <v/>
      </c>
      <c r="AG13" s="20" t="str">
        <f>IF('Métrés Descriptifs'!AL13="","",'Métrés Descriptifs'!AL13)</f>
        <v/>
      </c>
      <c r="AH13" s="20" t="str">
        <f>IF('Métrés Descriptifs'!AM13="","",'Métrés Descriptifs'!AM13)</f>
        <v/>
      </c>
      <c r="AI13" s="20" t="str">
        <f>IF('Métrés Descriptifs'!AN13="","",'Métrés Descriptifs'!AN13)</f>
        <v/>
      </c>
      <c r="AJ13" s="20" t="str">
        <f>IF('Métrés Descriptifs'!AO13="","",'Métrés Descriptifs'!AO13)</f>
        <v/>
      </c>
      <c r="AK13" s="20" t="str">
        <f>IF('Métrés Descriptifs'!AP13="","",'Métrés Descriptifs'!AP13)</f>
        <v/>
      </c>
      <c r="AL13" s="20" t="str">
        <f>IF('Métrés Descriptifs'!AQ13="","",'Métrés Descriptifs'!AQ13)</f>
        <v/>
      </c>
      <c r="AM13" s="20" t="str">
        <f>IF('Métrés Descriptifs'!AR13="","",'Métrés Descriptifs'!AR13)</f>
        <v/>
      </c>
      <c r="AN13" s="20" t="str">
        <f>IF('Métrés Descriptifs'!AS13="","",'Métrés Descriptifs'!AS13)</f>
        <v/>
      </c>
      <c r="AO13" s="20" t="str">
        <f>IF('Métrés Descriptifs'!AT13="","",'Métrés Descriptifs'!AT13)</f>
        <v/>
      </c>
      <c r="AP13" s="20" t="str">
        <f>IF('Métrés Descriptifs'!AU13="","",'Métrés Descriptifs'!AU13)</f>
        <v/>
      </c>
      <c r="AQ13" s="20" t="str">
        <f>IF('Métrés Descriptifs'!AV13="","",'Métrés Descriptifs'!AV13)</f>
        <v/>
      </c>
      <c r="AR13" s="20" t="str">
        <f>IF('Métrés Descriptifs'!AW13="","",'Métrés Descriptifs'!AW13)</f>
        <v/>
      </c>
      <c r="AS13" s="20" t="str">
        <f>IF('Métrés Descriptifs'!AX13="","",'Métrés Descriptifs'!AX13)</f>
        <v/>
      </c>
      <c r="AT13" s="20" t="str">
        <f>IF('Métrés Descriptifs'!AY13="","",'Métrés Descriptifs'!AY13)</f>
        <v/>
      </c>
      <c r="AU13" s="20" t="str">
        <f>IF('Métrés Descriptifs'!AZ13="","",'Métrés Descriptifs'!AZ13)</f>
        <v/>
      </c>
      <c r="AV13" s="20" t="str">
        <f>IF('Métrés Descriptifs'!BA13="","",'Métrés Descriptifs'!BA13)</f>
        <v/>
      </c>
      <c r="AW13" s="20" t="str">
        <f>IF('Métrés Descriptifs'!BB13="","",'Métrés Descriptifs'!BB13)</f>
        <v/>
      </c>
      <c r="AX13" s="20" t="str">
        <f>IF('Métrés Descriptifs'!BC13="","",'Métrés Descriptifs'!BC13)</f>
        <v/>
      </c>
      <c r="AY13" s="20" t="str">
        <f>IF('Métrés Descriptifs'!BD13="","",'Métrés Descriptifs'!BD13)</f>
        <v/>
      </c>
      <c r="AZ13" s="20" t="str">
        <f>IF('Métrés Descriptifs'!BE13="","",'Métrés Descriptifs'!BE13)</f>
        <v/>
      </c>
      <c r="BA13" s="20" t="str">
        <f>IF('Métrés Descriptifs'!BF13="","",'Métrés Descriptifs'!BF13)</f>
        <v/>
      </c>
      <c r="BB13" s="20" t="str">
        <f>IF('Métrés Descriptifs'!BG13="","",'Métrés Descriptifs'!BG13)</f>
        <v/>
      </c>
      <c r="BC13" s="20" t="str">
        <f>IF('Métrés Descriptifs'!BH13="","",'Métrés Descriptifs'!BH13)</f>
        <v/>
      </c>
      <c r="BD13" s="20" t="str">
        <f>IF('Métrés Descriptifs'!BI13="","",'Métrés Descriptifs'!BI13)</f>
        <v/>
      </c>
      <c r="BE13" s="20" t="str">
        <f>IF('Métrés Descriptifs'!BJ13="","",'Métrés Descriptifs'!BJ13)</f>
        <v/>
      </c>
      <c r="BF13" s="20" t="str">
        <f>IF('Métrés Descriptifs'!BK13="","",'Métrés Descriptifs'!BK13)</f>
        <v/>
      </c>
      <c r="BG13" s="20" t="str">
        <f>IF('Métrés Descriptifs'!BL13="","",'Métrés Descriptifs'!BL13)</f>
        <v/>
      </c>
      <c r="BH13" s="20" t="str">
        <f>IF('Métrés Descriptifs'!BM13="","",'Métrés Descriptifs'!BM13)</f>
        <v/>
      </c>
      <c r="BI13" s="20" t="str">
        <f>IF('Métrés Descriptifs'!BN13="","",'Métrés Descriptifs'!BN13)</f>
        <v/>
      </c>
      <c r="BJ13" s="20" t="str">
        <f>IF('Métrés Descriptifs'!BO13="","",'Métrés Descriptifs'!BO13)</f>
        <v/>
      </c>
      <c r="BK13" s="20" t="str">
        <f>IF('Métrés Descriptifs'!BP13="","",'Métrés Descriptifs'!BP13)</f>
        <v/>
      </c>
      <c r="BL13" s="20" t="str">
        <f>IF('Métrés Descriptifs'!BQ13="","",'Métrés Descriptifs'!BQ13)</f>
        <v/>
      </c>
      <c r="BM13" s="20" t="str">
        <f>IF('Métrés Descriptifs'!BR13="","",'Métrés Descriptifs'!BR13)</f>
        <v/>
      </c>
      <c r="BN13" s="20" t="str">
        <f>IF('Métrés Descriptifs'!BS13="","",'Métrés Descriptifs'!BS13)</f>
        <v/>
      </c>
      <c r="BO13" s="20" t="str">
        <f>IF('Métrés Descriptifs'!BT13="","",'Métrés Descriptifs'!BT13)</f>
        <v/>
      </c>
      <c r="BP13" s="20" t="str">
        <f>IF('Métrés Descriptifs'!BU13="","",'Métrés Descriptifs'!BU13)</f>
        <v/>
      </c>
      <c r="BQ13" s="20" t="str">
        <f>IF('Métrés Descriptifs'!BV13="","",'Métrés Descriptifs'!BV13)</f>
        <v/>
      </c>
      <c r="BR13" s="20" t="str">
        <f>IF('Métrés Descriptifs'!BW13="","",'Métrés Descriptifs'!BW13)</f>
        <v/>
      </c>
      <c r="BS13" s="20" t="str">
        <f>IF('Métrés Descriptifs'!BX13="","",'Métrés Descriptifs'!BX13)</f>
        <v/>
      </c>
      <c r="BT13" s="20" t="str">
        <f>IF('Métrés Descriptifs'!BY13="","",'Métrés Descriptifs'!BY13)</f>
        <v/>
      </c>
      <c r="BU13" s="20" t="str">
        <f>IF('Métrés Descriptifs'!BZ13="","",'Métrés Descriptifs'!BZ13)</f>
        <v/>
      </c>
      <c r="BV13" s="20" t="str">
        <f>IF('Métrés Descriptifs'!CA13="","",'Métrés Descriptifs'!CA13)</f>
        <v/>
      </c>
      <c r="BW13" s="20" t="str">
        <f>IF('Métrés Descriptifs'!CB13="","",'Métrés Descriptifs'!CB13)</f>
        <v/>
      </c>
      <c r="BX13" s="20" t="str">
        <f>IF('Métrés Descriptifs'!CC13="","",'Métrés Descriptifs'!CC13)</f>
        <v/>
      </c>
      <c r="BY13" s="20" t="str">
        <f>IF('Métrés Descriptifs'!CD13="","",'Métrés Descriptifs'!CD13)</f>
        <v/>
      </c>
      <c r="BZ13" s="20" t="str">
        <f>IF('Métrés Descriptifs'!CE13="","",'Métrés Descriptifs'!CE13)</f>
        <v/>
      </c>
      <c r="CA13" s="20" t="str">
        <f>IF('Métrés Descriptifs'!CF13="","",'Métrés Descriptifs'!CF13)</f>
        <v/>
      </c>
      <c r="CB13" s="20" t="str">
        <f>IF('Métrés Descriptifs'!CG13="","",'Métrés Descriptifs'!CG13)</f>
        <v/>
      </c>
      <c r="CC13" s="20" t="str">
        <f>IF('Métrés Descriptifs'!CH13="","",'Métrés Descriptifs'!CH13)</f>
        <v/>
      </c>
      <c r="CD13" s="20" t="str">
        <f>IF('Métrés Descriptifs'!CI13="","",'Métrés Descriptifs'!CI13)</f>
        <v/>
      </c>
      <c r="CE13" s="20" t="str">
        <f>IF('Métrés Descriptifs'!CJ13="","",'Métrés Descriptifs'!CJ13)</f>
        <v/>
      </c>
      <c r="CF13" s="20" t="str">
        <f>IF('Métrés Descriptifs'!CK13="","",'Métrés Descriptifs'!CK13)</f>
        <v/>
      </c>
      <c r="CG13" s="20" t="str">
        <f>IF('Métrés Descriptifs'!CL13="","",'Métrés Descriptifs'!CL13)</f>
        <v/>
      </c>
      <c r="CH13" s="20" t="str">
        <f>IF('Métrés Descriptifs'!CM13="","",'Métrés Descriptifs'!CM13)</f>
        <v/>
      </c>
      <c r="CI13" s="20" t="str">
        <f>IF('Métrés Descriptifs'!CN13="","",'Métrés Descriptifs'!CN13)</f>
        <v/>
      </c>
      <c r="CJ13" s="20" t="str">
        <f>IF('Métrés Descriptifs'!CO13="","",'Métrés Descriptifs'!CO13)</f>
        <v/>
      </c>
      <c r="CK13" s="20" t="str">
        <f>IF('Métrés Descriptifs'!CP13="","",'Métrés Descriptifs'!CP13)</f>
        <v/>
      </c>
      <c r="CL13" s="20" t="str">
        <f>IF('Métrés Descriptifs'!CQ13="","",'Métrés Descriptifs'!CQ13)</f>
        <v/>
      </c>
      <c r="CM13" s="20" t="str">
        <f>IF('Métrés Descriptifs'!CR13="","",'Métrés Descriptifs'!CR13)</f>
        <v/>
      </c>
      <c r="CN13" s="20" t="str">
        <f>IF('Métrés Descriptifs'!CS13="","",'Métrés Descriptifs'!CS13)</f>
        <v/>
      </c>
      <c r="CO13" s="20" t="str">
        <f>IF('Métrés Descriptifs'!CT13="","",'Métrés Descriptifs'!CT13)</f>
        <v/>
      </c>
      <c r="CP13" s="20" t="str">
        <f>IF('Métrés Descriptifs'!CU13="","",'Métrés Descriptifs'!CU13)</f>
        <v/>
      </c>
      <c r="CQ13" s="20" t="str">
        <f>IF('Métrés Descriptifs'!CV13="","",'Métrés Descriptifs'!CV13)</f>
        <v/>
      </c>
      <c r="CR13" s="20" t="str">
        <f>IF('Métrés Descriptifs'!CW13="","",'Métrés Descriptifs'!CW13)</f>
        <v/>
      </c>
      <c r="CS13" s="20" t="str">
        <f>IF('Métrés Descriptifs'!CX13="","",'Métrés Descriptifs'!CX13)</f>
        <v/>
      </c>
      <c r="CT13" s="20" t="str">
        <f>IF('Métrés Descriptifs'!CY13="","",'Métrés Descriptifs'!CY13)</f>
        <v/>
      </c>
      <c r="CU13" s="20" t="str">
        <f>IF('Métrés Descriptifs'!CZ13="","",'Métrés Descriptifs'!CZ13)</f>
        <v/>
      </c>
      <c r="CV13" s="20" t="str">
        <f>IF('Métrés Descriptifs'!DA13="","",'Métrés Descriptifs'!DA13)</f>
        <v/>
      </c>
      <c r="CW13" s="20" t="str">
        <f>IF('Métrés Descriptifs'!DB13="","",'Métrés Descriptifs'!DB13)</f>
        <v/>
      </c>
      <c r="CX13" s="20" t="str">
        <f>IF('Métrés Descriptifs'!DC13="","",'Métrés Descriptifs'!DC13)</f>
        <v/>
      </c>
      <c r="CY13" s="20" t="str">
        <f>IF('Métrés Descriptifs'!DD13="","",'Métrés Descriptifs'!DD13)</f>
        <v/>
      </c>
      <c r="CZ13" s="20" t="str">
        <f>IF('Métrés Descriptifs'!DE13="","",'Métrés Descriptifs'!DE13)</f>
        <v/>
      </c>
      <c r="DA13" s="20" t="str">
        <f>IF('Métrés Descriptifs'!DF13="","",'Métrés Descriptifs'!DF13)</f>
        <v/>
      </c>
      <c r="DB13" s="20" t="str">
        <f>IF('Métrés Descriptifs'!DG13="","",'Métrés Descriptifs'!DG13)</f>
        <v/>
      </c>
      <c r="DC13" s="20" t="str">
        <f>IF('Métrés Descriptifs'!DH13="","",'Métrés Descriptifs'!DH13)</f>
        <v/>
      </c>
      <c r="DD13" s="20" t="str">
        <f>IF('Métrés Descriptifs'!DI13="","",'Métrés Descriptifs'!DI13)</f>
        <v/>
      </c>
      <c r="DE13" s="20" t="str">
        <f>IF('Métrés Descriptifs'!DJ13="","",'Métrés Descriptifs'!DJ13)</f>
        <v/>
      </c>
      <c r="DF13" s="20" t="str">
        <f>IF('Métrés Descriptifs'!DK13="","",'Métrés Descriptifs'!DK13)</f>
        <v/>
      </c>
      <c r="DG13" s="20" t="str">
        <f>IF('Métrés Descriptifs'!DL13="","",'Métrés Descriptifs'!DL13)</f>
        <v/>
      </c>
      <c r="DH13" s="20" t="str">
        <f>IF('Métrés Descriptifs'!DM13="","",'Métrés Descriptifs'!DM13)</f>
        <v/>
      </c>
      <c r="DI13" s="20" t="str">
        <f>IF('Métrés Descriptifs'!DN13="","",'Métrés Descriptifs'!DN13)</f>
        <v/>
      </c>
      <c r="DJ13" s="20" t="str">
        <f>IF('Métrés Descriptifs'!DO13="","",'Métrés Descriptifs'!DO13)</f>
        <v/>
      </c>
      <c r="DK13" s="20" t="str">
        <f>IF('Métrés Descriptifs'!DP13="","",'Métrés Descriptifs'!DP13)</f>
        <v/>
      </c>
      <c r="DL13" s="20" t="str">
        <f>IF('Métrés Descriptifs'!DQ13="","",'Métrés Descriptifs'!DQ13)</f>
        <v/>
      </c>
      <c r="DM13" s="20" t="str">
        <f>IF('Métrés Descriptifs'!DR13="","",'Métrés Descriptifs'!DR13)</f>
        <v/>
      </c>
      <c r="DN13" s="20" t="str">
        <f>IF('Métrés Descriptifs'!DS13="","",'Métrés Descriptifs'!DS13)</f>
        <v/>
      </c>
      <c r="DO13" s="20" t="str">
        <f>IF('Métrés Descriptifs'!DT13="","",'Métrés Descriptifs'!DT13)</f>
        <v/>
      </c>
      <c r="DP13" s="20" t="str">
        <f>IF('Métrés Descriptifs'!DU13="","",'Métrés Descriptifs'!DU13)</f>
        <v/>
      </c>
      <c r="DQ13" s="20" t="str">
        <f>IF('Métrés Descriptifs'!DV13="","",'Métrés Descriptifs'!DV13)</f>
        <v/>
      </c>
      <c r="DR13" s="20" t="str">
        <f>IF('Métrés Descriptifs'!DW13="","",'Métrés Descriptifs'!DW13)</f>
        <v/>
      </c>
      <c r="DS13" s="20" t="str">
        <f>IF('Métrés Descriptifs'!DX13="","",'Métrés Descriptifs'!DX13)</f>
        <v/>
      </c>
      <c r="DT13" s="20" t="str">
        <f>IF('Métrés Descriptifs'!DY13="","",'Métrés Descriptifs'!DY13)</f>
        <v/>
      </c>
      <c r="DU13" s="20" t="str">
        <f>IF('Métrés Descriptifs'!DZ13="","",'Métrés Descriptifs'!DZ13)</f>
        <v/>
      </c>
      <c r="DV13" s="20" t="str">
        <f>IF('Métrés Descriptifs'!EA13="","",'Métrés Descriptifs'!EA13)</f>
        <v/>
      </c>
      <c r="DW13" s="20" t="str">
        <f>IF('Métrés Descriptifs'!EB13="","",'Métrés Descriptifs'!EB13)</f>
        <v/>
      </c>
      <c r="DX13" s="20" t="str">
        <f>IF('Métrés Descriptifs'!EC13="","",'Métrés Descriptifs'!EC13)</f>
        <v/>
      </c>
      <c r="DY13" s="20" t="str">
        <f>IF('Métrés Descriptifs'!ED13="","",'Métrés Descriptifs'!ED13)</f>
        <v/>
      </c>
      <c r="DZ13" s="20" t="str">
        <f>IF('Métrés Descriptifs'!EE13="","",'Métrés Descriptifs'!EE13)</f>
        <v/>
      </c>
      <c r="EA13" s="20" t="str">
        <f>IF('Métrés Descriptifs'!EF13="","",'Métrés Descriptifs'!EF13)</f>
        <v/>
      </c>
      <c r="EB13" s="20" t="str">
        <f>IF('Métrés Descriptifs'!EG13="","",'Métrés Descriptifs'!EG13)</f>
        <v/>
      </c>
      <c r="EC13" s="20" t="str">
        <f>IF('Métrés Descriptifs'!EH13="","",'Métrés Descriptifs'!EH13)</f>
        <v/>
      </c>
      <c r="ED13" s="20" t="str">
        <f>IF('Métrés Descriptifs'!EI13="","",'Métrés Descriptifs'!EI13)</f>
        <v/>
      </c>
      <c r="EE13" s="20" t="str">
        <f>IF('Métrés Descriptifs'!EJ13="","",'Métrés Descriptifs'!EJ13)</f>
        <v/>
      </c>
      <c r="EF13" s="20" t="str">
        <f>IF('Métrés Descriptifs'!EK13="","",'Métrés Descriptifs'!EK13)</f>
        <v/>
      </c>
      <c r="EG13" s="20" t="str">
        <f>IF('Métrés Descriptifs'!EL13="","",'Métrés Descriptifs'!EL13)</f>
        <v/>
      </c>
      <c r="EH13" s="20" t="str">
        <f>IF('Métrés Descriptifs'!EM13="","",'Métrés Descriptifs'!EM13)</f>
        <v/>
      </c>
      <c r="EI13" s="20" t="str">
        <f>IF('Métrés Descriptifs'!EN13="","",'Métrés Descriptifs'!EN13)</f>
        <v/>
      </c>
      <c r="EJ13" s="20" t="str">
        <f>IF('Métrés Descriptifs'!EO13="","",'Métrés Descriptifs'!EO13)</f>
        <v/>
      </c>
      <c r="EK13" s="20" t="str">
        <f>IF('Métrés Descriptifs'!EP13="","",'Métrés Descriptifs'!EP13)</f>
        <v/>
      </c>
      <c r="EL13" s="20" t="str">
        <f>IF('Métrés Descriptifs'!EQ13="","",'Métrés Descriptifs'!EQ13)</f>
        <v/>
      </c>
      <c r="EM13" s="20" t="str">
        <f>IF('Métrés Descriptifs'!ER13="","",'Métrés Descriptifs'!ER13)</f>
        <v/>
      </c>
      <c r="EN13" s="20" t="str">
        <f>IF('Métrés Descriptifs'!ES13="","",'Métrés Descriptifs'!ES13)</f>
        <v/>
      </c>
      <c r="EO13" s="20" t="str">
        <f>IF('Métrés Descriptifs'!ET13="","",'Métrés Descriptifs'!ET13)</f>
        <v/>
      </c>
      <c r="EP13" s="20" t="str">
        <f>IF('Métrés Descriptifs'!EU13="","",'Métrés Descriptifs'!EU13)</f>
        <v/>
      </c>
      <c r="EQ13" s="20" t="str">
        <f>IF('Métrés Descriptifs'!EV13="","",'Métrés Descriptifs'!EV13)</f>
        <v/>
      </c>
      <c r="ER13" s="20" t="str">
        <f>IF('Métrés Descriptifs'!EW13="","",'Métrés Descriptifs'!EW13)</f>
        <v/>
      </c>
      <c r="ES13" s="20" t="str">
        <f>IF('Métrés Descriptifs'!EX13="","",'Métrés Descriptifs'!EX13)</f>
        <v/>
      </c>
      <c r="ET13" s="20" t="str">
        <f>IF('Métrés Descriptifs'!EY13="","",'Métrés Descriptifs'!EY13)</f>
        <v/>
      </c>
      <c r="EU13" s="20" t="str">
        <f>IF('Métrés Descriptifs'!EZ13="","",'Métrés Descriptifs'!EZ13)</f>
        <v/>
      </c>
      <c r="EV13" s="20" t="str">
        <f>IF('Métrés Descriptifs'!FA13="","",'Métrés Descriptifs'!FA13)</f>
        <v/>
      </c>
      <c r="EW13" s="20" t="str">
        <f>IF('Métrés Descriptifs'!FB13="","",'Métrés Descriptifs'!FB13)</f>
        <v/>
      </c>
      <c r="EX13" s="20" t="str">
        <f>IF('Métrés Descriptifs'!FC13="","",'Métrés Descriptifs'!FC13)</f>
        <v/>
      </c>
      <c r="EY13" s="20" t="str">
        <f>IF('Métrés Descriptifs'!FD13="","",'Métrés Descriptifs'!FD13)</f>
        <v/>
      </c>
      <c r="EZ13" s="20" t="str">
        <f>IF('Métrés Descriptifs'!FE13="","",'Métrés Descriptifs'!FE13)</f>
        <v/>
      </c>
      <c r="FA13" s="20" t="str">
        <f>IF('Métrés Descriptifs'!FF13="","",'Métrés Descriptifs'!FF13)</f>
        <v/>
      </c>
      <c r="FB13" s="20" t="str">
        <f>IF('Métrés Descriptifs'!FG13="","",'Métrés Descriptifs'!FG13)</f>
        <v/>
      </c>
      <c r="FC13" s="20" t="str">
        <f>IF('Métrés Descriptifs'!FH13="","",'Métrés Descriptifs'!FH13)</f>
        <v/>
      </c>
      <c r="FD13" s="20" t="str">
        <f>IF('Métrés Descriptifs'!FI13="","",'Métrés Descriptifs'!FI13)</f>
        <v/>
      </c>
      <c r="FE13" s="20" t="str">
        <f>IF('Métrés Descriptifs'!FJ13="","",'Métrés Descriptifs'!FJ13)</f>
        <v/>
      </c>
      <c r="FF13" s="20" t="str">
        <f>IF('Métrés Descriptifs'!FK13="","",'Métrés Descriptifs'!FK13)</f>
        <v/>
      </c>
      <c r="FG13" s="20" t="str">
        <f>IF('Métrés Descriptifs'!FL13="","",'Métrés Descriptifs'!FL13)</f>
        <v/>
      </c>
      <c r="FH13" s="20" t="str">
        <f>IF('Métrés Descriptifs'!FM13="","",'Métrés Descriptifs'!FM13)</f>
        <v/>
      </c>
      <c r="FI13" s="20" t="str">
        <f>IF('Métrés Descriptifs'!FN13="","",'Métrés Descriptifs'!FN13)</f>
        <v/>
      </c>
      <c r="FJ13" s="20" t="str">
        <f>IF('Métrés Descriptifs'!FO13="","",'Métrés Descriptifs'!FO13)</f>
        <v/>
      </c>
      <c r="FK13" s="20" t="str">
        <f>IF('Métrés Descriptifs'!FP13="","",'Métrés Descriptifs'!FP13)</f>
        <v/>
      </c>
      <c r="FL13" s="20" t="str">
        <f>IF('Métrés Descriptifs'!FQ13="","",'Métrés Descriptifs'!FQ13)</f>
        <v/>
      </c>
      <c r="FM13" s="20" t="str">
        <f>IF('Métrés Descriptifs'!FR13="","",'Métrés Descriptifs'!FR13)</f>
        <v/>
      </c>
      <c r="FN13" s="20" t="str">
        <f>IF('Métrés Descriptifs'!FS13="","",'Métrés Descriptifs'!FS13)</f>
        <v/>
      </c>
      <c r="FO13" s="20" t="str">
        <f>IF('Métrés Descriptifs'!FT13="","",'Métrés Descriptifs'!FT13)</f>
        <v/>
      </c>
      <c r="FP13" s="20" t="str">
        <f>IF('Métrés Descriptifs'!FU13="","",'Métrés Descriptifs'!FU13)</f>
        <v/>
      </c>
      <c r="FQ13" s="20" t="str">
        <f>IF('Métrés Descriptifs'!FV13="","",'Métrés Descriptifs'!FV13)</f>
        <v/>
      </c>
      <c r="FR13" s="20" t="str">
        <f>IF('Métrés Descriptifs'!FW13="","",'Métrés Descriptifs'!FW13)</f>
        <v/>
      </c>
      <c r="FS13" s="20" t="str">
        <f>IF('Métrés Descriptifs'!FX13="","",'Métrés Descriptifs'!FX13)</f>
        <v/>
      </c>
      <c r="FT13" s="20" t="str">
        <f>IF('Métrés Descriptifs'!FY13="","",'Métrés Descriptifs'!FY13)</f>
        <v/>
      </c>
      <c r="FU13" s="20" t="str">
        <f>IF('Métrés Descriptifs'!FZ13="","",'Métrés Descriptifs'!FZ13)</f>
        <v/>
      </c>
      <c r="FV13" s="20" t="str">
        <f>IF('Métrés Descriptifs'!GA13="","",'Métrés Descriptifs'!GA13)</f>
        <v/>
      </c>
      <c r="FW13" s="20" t="str">
        <f>IF('Métrés Descriptifs'!GB13="","",'Métrés Descriptifs'!GB13)</f>
        <v/>
      </c>
      <c r="FX13" s="20" t="str">
        <f>IF('Métrés Descriptifs'!GC13="","",'Métrés Descriptifs'!GC13)</f>
        <v/>
      </c>
      <c r="FY13" s="20" t="str">
        <f>IF('Métrés Descriptifs'!GD13="","",'Métrés Descriptifs'!GD13)</f>
        <v/>
      </c>
      <c r="FZ13" s="20" t="str">
        <f>IF('Métrés Descriptifs'!GE13="","",'Métrés Descriptifs'!GE13)</f>
        <v/>
      </c>
      <c r="GA13" s="20" t="str">
        <f>IF('Métrés Descriptifs'!GF13="","",'Métrés Descriptifs'!GF13)</f>
        <v/>
      </c>
      <c r="GB13" s="20" t="str">
        <f>IF('Métrés Descriptifs'!GG13="","",'Métrés Descriptifs'!GG13)</f>
        <v/>
      </c>
      <c r="GC13" s="20" t="str">
        <f>IF('Métrés Descriptifs'!GH13="","",'Métrés Descriptifs'!GH13)</f>
        <v/>
      </c>
      <c r="GD13" s="20" t="str">
        <f>IF('Métrés Descriptifs'!GI13="","",'Métrés Descriptifs'!GI13)</f>
        <v/>
      </c>
      <c r="GE13" s="20" t="str">
        <f>IF('Métrés Descriptifs'!GJ13="","",'Métrés Descriptifs'!GJ13)</f>
        <v/>
      </c>
      <c r="GF13" s="20" t="str">
        <f>IF('Métrés Descriptifs'!GK13="","",'Métrés Descriptifs'!GK13)</f>
        <v/>
      </c>
      <c r="GG13" s="20" t="str">
        <f>IF('Métrés Descriptifs'!GL13="","",'Métrés Descriptifs'!GL13)</f>
        <v/>
      </c>
      <c r="GH13" s="20" t="str">
        <f>IF('Métrés Descriptifs'!GM13="","",'Métrés Descriptifs'!GM13)</f>
        <v/>
      </c>
      <c r="GI13" s="20" t="str">
        <f>IF('Métrés Descriptifs'!GN13="","",'Métrés Descriptifs'!GN13)</f>
        <v/>
      </c>
      <c r="GJ13" s="20" t="str">
        <f>IF('Métrés Descriptifs'!GO13="","",'Métrés Descriptifs'!GO13)</f>
        <v/>
      </c>
      <c r="GK13" s="20" t="str">
        <f>IF('Métrés Descriptifs'!GP13="","",'Métrés Descriptifs'!GP13)</f>
        <v/>
      </c>
      <c r="GL13" s="20" t="str">
        <f>IF('Métrés Descriptifs'!GQ13="","",'Métrés Descriptifs'!GQ13)</f>
        <v/>
      </c>
      <c r="GM13" s="20" t="str">
        <f>IF('Métrés Descriptifs'!GR13="","",'Métrés Descriptifs'!GR13)</f>
        <v/>
      </c>
      <c r="GN13" s="20" t="str">
        <f>IF('Métrés Descriptifs'!GS13="","",'Métrés Descriptifs'!GS13)</f>
        <v/>
      </c>
      <c r="GO13" s="20" t="str">
        <f>IF('Métrés Descriptifs'!GT13="","",'Métrés Descriptifs'!GT13)</f>
        <v/>
      </c>
      <c r="GP13" s="20" t="str">
        <f>IF('Métrés Descriptifs'!GU13="","",'Métrés Descriptifs'!GU13)</f>
        <v/>
      </c>
      <c r="GQ13" s="20" t="str">
        <f>IF('Métrés Descriptifs'!GV13="","",'Métrés Descriptifs'!GV13)</f>
        <v/>
      </c>
      <c r="GR13" s="20" t="str">
        <f>IF('Métrés Descriptifs'!GW13="","",'Métrés Descriptifs'!GW13)</f>
        <v/>
      </c>
      <c r="GS13" s="20" t="str">
        <f>IF('Métrés Descriptifs'!GX13="","",'Métrés Descriptifs'!GX13)</f>
        <v/>
      </c>
      <c r="GT13" s="20" t="str">
        <f>IF('Métrés Descriptifs'!GY13="","",'Métrés Descriptifs'!GY13)</f>
        <v/>
      </c>
      <c r="GU13" s="20" t="str">
        <f>IF('Métrés Descriptifs'!GZ13="","",'Métrés Descriptifs'!GZ13)</f>
        <v/>
      </c>
      <c r="GV13" s="20" t="str">
        <f>IF('Métrés Descriptifs'!HA13="","",'Métrés Descriptifs'!HA13)</f>
        <v/>
      </c>
      <c r="GW13" s="20" t="str">
        <f>IF('Métrés Descriptifs'!HB13="","",'Métrés Descriptifs'!HB13)</f>
        <v/>
      </c>
      <c r="GX13" s="20" t="str">
        <f>IF('Métrés Descriptifs'!HC13="","",'Métrés Descriptifs'!HC13)</f>
        <v/>
      </c>
      <c r="GY13" s="20" t="str">
        <f>IF('Métrés Descriptifs'!HD13="","",'Métrés Descriptifs'!HD13)</f>
        <v/>
      </c>
      <c r="GZ13" s="20" t="str">
        <f>IF('Métrés Descriptifs'!HE13="","",'Métrés Descriptifs'!HE13)</f>
        <v/>
      </c>
      <c r="HA13" s="20" t="str">
        <f>IF('Métrés Descriptifs'!HF13="","",'Métrés Descriptifs'!HF13)</f>
        <v/>
      </c>
      <c r="HB13" s="20" t="str">
        <f>IF('Métrés Descriptifs'!HG13="","",'Métrés Descriptifs'!HG13)</f>
        <v/>
      </c>
      <c r="HC13" s="20" t="str">
        <f>IF('Métrés Descriptifs'!HH13="","",'Métrés Descriptifs'!HH13)</f>
        <v/>
      </c>
      <c r="HD13" s="20" t="str">
        <f>IF('Métrés Descriptifs'!HI13="","",'Métrés Descriptifs'!HI13)</f>
        <v/>
      </c>
      <c r="HE13" s="20" t="str">
        <f>IF('Métrés Descriptifs'!HJ13="","",'Métrés Descriptifs'!HJ13)</f>
        <v/>
      </c>
      <c r="HF13" s="20" t="str">
        <f>IF('Métrés Descriptifs'!HK13="","",'Métrés Descriptifs'!HK13)</f>
        <v/>
      </c>
      <c r="HG13" s="20" t="str">
        <f>IF('Métrés Descriptifs'!HL13="","",'Métrés Descriptifs'!HL13)</f>
        <v/>
      </c>
      <c r="HH13" s="20" t="str">
        <f>IF('Métrés Descriptifs'!HM13="","",'Métrés Descriptifs'!HM13)</f>
        <v/>
      </c>
      <c r="HI13" s="20" t="str">
        <f>IF('Métrés Descriptifs'!HN13="","",'Métrés Descriptifs'!HN13)</f>
        <v/>
      </c>
      <c r="HJ13" s="20" t="str">
        <f>IF('Métrés Descriptifs'!HO13="","",'Métrés Descriptifs'!HO13)</f>
        <v/>
      </c>
      <c r="HK13" s="20" t="str">
        <f>IF('Métrés Descriptifs'!HP13="","",'Métrés Descriptifs'!HP13)</f>
        <v/>
      </c>
      <c r="HL13" s="20" t="str">
        <f>IF('Métrés Descriptifs'!HQ13="","",'Métrés Descriptifs'!HQ13)</f>
        <v/>
      </c>
      <c r="HM13" s="20" t="str">
        <f>IF('Métrés Descriptifs'!HR13="","",'Métrés Descriptifs'!HR13)</f>
        <v/>
      </c>
      <c r="HN13" s="20" t="str">
        <f>IF('Métrés Descriptifs'!HS13="","",'Métrés Descriptifs'!HS13)</f>
        <v/>
      </c>
      <c r="HO13" s="20" t="str">
        <f>IF('Métrés Descriptifs'!HT13="","",'Métrés Descriptifs'!HT13)</f>
        <v/>
      </c>
      <c r="HP13" s="20" t="str">
        <f>IF('Métrés Descriptifs'!HU13="","",'Métrés Descriptifs'!HU13)</f>
        <v/>
      </c>
      <c r="HQ13" s="20" t="str">
        <f>IF('Métrés Descriptifs'!HV13="","",'Métrés Descriptifs'!HV13)</f>
        <v/>
      </c>
      <c r="HR13" s="20" t="str">
        <f>IF('Métrés Descriptifs'!HW13="","",'Métrés Descriptifs'!HW13)</f>
        <v/>
      </c>
      <c r="HS13" s="20" t="str">
        <f>IF('Métrés Descriptifs'!HX13="","",'Métrés Descriptifs'!HX13)</f>
        <v/>
      </c>
      <c r="HT13" s="20" t="str">
        <f>IF('Métrés Descriptifs'!HY13="","",'Métrés Descriptifs'!HY13)</f>
        <v/>
      </c>
      <c r="HU13" s="20" t="str">
        <f>IF('Métrés Descriptifs'!HZ13="","",'Métrés Descriptifs'!HZ13)</f>
        <v/>
      </c>
      <c r="HV13" s="20" t="str">
        <f>IF('Métrés Descriptifs'!IA13="","",'Métrés Descriptifs'!IA13)</f>
        <v/>
      </c>
      <c r="HW13" s="20" t="str">
        <f>IF('Métrés Descriptifs'!IB13="","",'Métrés Descriptifs'!IB13)</f>
        <v/>
      </c>
      <c r="HX13" s="20" t="str">
        <f>IF('Métrés Descriptifs'!IC13="","",'Métrés Descriptifs'!IC13)</f>
        <v/>
      </c>
      <c r="HY13" s="20" t="str">
        <f>IF('Métrés Descriptifs'!ID13="","",'Métrés Descriptifs'!ID13)</f>
        <v/>
      </c>
      <c r="HZ13" s="20" t="str">
        <f>IF('Métrés Descriptifs'!IE13="","",'Métrés Descriptifs'!IE13)</f>
        <v/>
      </c>
      <c r="IA13" s="20" t="str">
        <f>IF('Métrés Descriptifs'!IF13="","",'Métrés Descriptifs'!IF13)</f>
        <v/>
      </c>
      <c r="IB13" s="20" t="str">
        <f>IF('Métrés Descriptifs'!IG13="","",'Métrés Descriptifs'!IG13)</f>
        <v/>
      </c>
      <c r="IC13" s="20" t="str">
        <f>IF('Métrés Descriptifs'!IH13="","",'Métrés Descriptifs'!IH13)</f>
        <v/>
      </c>
      <c r="ID13" s="20" t="str">
        <f>IF('Métrés Descriptifs'!II13="","",'Métrés Descriptifs'!II13)</f>
        <v/>
      </c>
      <c r="IE13" s="20" t="str">
        <f>IF('Métrés Descriptifs'!IJ13="","",'Métrés Descriptifs'!IJ13)</f>
        <v/>
      </c>
      <c r="IF13" s="20" t="str">
        <f>IF('Métrés Descriptifs'!IK13="","",'Métrés Descriptifs'!IK13)</f>
        <v/>
      </c>
      <c r="IG13" s="20" t="str">
        <f>IF('Métrés Descriptifs'!IL13="","",'Métrés Descriptifs'!IL13)</f>
        <v/>
      </c>
      <c r="IH13" s="20" t="str">
        <f>IF('Métrés Descriptifs'!IM13="","",'Métrés Descriptifs'!IM13)</f>
        <v/>
      </c>
      <c r="II13" s="20" t="str">
        <f>IF('Métrés Descriptifs'!IN13="","",'Métrés Descriptifs'!IN13)</f>
        <v/>
      </c>
      <c r="IJ13" s="20" t="str">
        <f>IF('Métrés Descriptifs'!IO13="","",'Métrés Descriptifs'!IO13)</f>
        <v/>
      </c>
      <c r="IK13" s="20" t="e">
        <f>IF('Métrés Descriptifs'!#REF!="","",'Métrés Descriptifs'!#REF!)</f>
        <v>#REF!</v>
      </c>
      <c r="IL13" s="20" t="e">
        <f>IF('Métrés Descriptifs'!#REF!="","",'Métrés Descriptifs'!#REF!)</f>
        <v>#REF!</v>
      </c>
      <c r="IM13" s="20" t="e">
        <f>IF('Métrés Descriptifs'!#REF!="","",'Métrés Descriptifs'!#REF!)</f>
        <v>#REF!</v>
      </c>
      <c r="IN13" s="20" t="e">
        <f>IF('Métrés Descriptifs'!#REF!="","",'Métrés Descriptifs'!#REF!)</f>
        <v>#REF!</v>
      </c>
      <c r="IO13" s="20" t="e">
        <f>IF('Métrés Descriptifs'!#REF!="","",'Métrés Descriptifs'!#REF!)</f>
        <v>#REF!</v>
      </c>
      <c r="IP13" s="20" t="e">
        <f>IF('Métrés Descriptifs'!#REF!="","",'Métrés Descriptifs'!#REF!)</f>
        <v>#REF!</v>
      </c>
      <c r="IQ13" s="20" t="e">
        <f>IF('Métrés Descriptifs'!#REF!="","",'Métrés Descriptifs'!#REF!)</f>
        <v>#REF!</v>
      </c>
      <c r="IR13" s="20" t="e">
        <f>IF('Métrés Descriptifs'!#REF!="","",'Métrés Descriptifs'!#REF!)</f>
        <v>#REF!</v>
      </c>
      <c r="IS13" s="20" t="e">
        <f>IF('Métrés Descriptifs'!#REF!="","",'Métrés Descriptifs'!#REF!)</f>
        <v>#REF!</v>
      </c>
      <c r="IT13" s="20" t="e">
        <f>IF('Métrés Descriptifs'!#REF!="","",'Métrés Descriptifs'!#REF!)</f>
        <v>#REF!</v>
      </c>
    </row>
    <row r="14" spans="1:254" s="21" customFormat="1" ht="42" customHeight="1">
      <c r="A14" s="22" t="s">
        <v>14</v>
      </c>
      <c r="B14" s="292" t="s">
        <v>40</v>
      </c>
      <c r="C14" s="293"/>
      <c r="D14" s="293"/>
      <c r="E14" s="293"/>
      <c r="F14" s="293"/>
      <c r="G14" s="294"/>
      <c r="H14" s="23"/>
      <c r="I14" s="23"/>
      <c r="J14" s="23"/>
      <c r="K14" s="23"/>
      <c r="L14" s="23"/>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row>
    <row r="15" spans="1:254" s="21" customFormat="1" ht="27" customHeight="1">
      <c r="A15" s="22" t="s">
        <v>15</v>
      </c>
      <c r="B15" s="292" t="s">
        <v>41</v>
      </c>
      <c r="C15" s="303"/>
      <c r="D15" s="303"/>
      <c r="E15" s="303"/>
      <c r="F15" s="303"/>
      <c r="G15" s="304"/>
      <c r="H15" s="23"/>
      <c r="I15" s="23"/>
      <c r="J15" s="23"/>
      <c r="K15" s="23"/>
      <c r="L15" s="23"/>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row>
    <row r="16" spans="1:254" s="21" customFormat="1">
      <c r="A16" s="24"/>
      <c r="B16" s="25"/>
      <c r="C16" s="26"/>
      <c r="D16" s="26"/>
      <c r="E16" s="27"/>
      <c r="F16" s="27"/>
      <c r="G16" s="28"/>
    </row>
    <row r="17" spans="1:13" s="21" customFormat="1" ht="87" customHeight="1">
      <c r="A17" s="29"/>
      <c r="B17" s="20"/>
      <c r="C17" s="30"/>
      <c r="D17" s="31"/>
      <c r="E17" s="32"/>
      <c r="F17" s="32"/>
      <c r="G17" s="33"/>
    </row>
    <row r="18" spans="1:13" s="21" customFormat="1" ht="18" customHeight="1">
      <c r="A18" s="295" t="str">
        <f>A2</f>
        <v>AMBASSADE DE FRANCE</v>
      </c>
      <c r="B18" s="295"/>
      <c r="C18" s="295"/>
      <c r="D18" s="295"/>
      <c r="E18" s="295"/>
      <c r="F18" s="295"/>
      <c r="G18" s="295"/>
    </row>
    <row r="19" spans="1:13" s="21" customFormat="1" ht="18" customHeight="1">
      <c r="A19" s="295" t="str">
        <f>A3</f>
        <v>RÉHABILITATION ET TRANSFORMATION D'INTÉRIEURS - Église São Luís dos Franceses - Lisbonne</v>
      </c>
      <c r="B19" s="295"/>
      <c r="C19" s="295"/>
      <c r="D19" s="295"/>
      <c r="E19" s="295"/>
      <c r="F19" s="295"/>
      <c r="G19" s="295"/>
    </row>
    <row r="20" spans="1:13" s="21" customFormat="1" ht="18" customHeight="1">
      <c r="A20" s="296" t="str">
        <f>A4</f>
        <v>Projet d'Exécution</v>
      </c>
      <c r="B20" s="296"/>
      <c r="C20" s="296"/>
      <c r="D20" s="296"/>
      <c r="E20" s="296"/>
      <c r="F20" s="296"/>
      <c r="G20" s="296"/>
    </row>
    <row r="21" spans="1:13" ht="18" customHeight="1">
      <c r="A21" s="297" t="str">
        <f>A5</f>
        <v>MÉTRÉ BÂTIMENT</v>
      </c>
      <c r="B21" s="298"/>
      <c r="C21" s="298"/>
      <c r="D21" s="298"/>
      <c r="E21" s="298"/>
      <c r="F21" s="298"/>
      <c r="G21" s="299"/>
    </row>
    <row r="22" spans="1:13" ht="9" customHeight="1">
      <c r="C22" s="34"/>
      <c r="D22" s="35"/>
      <c r="E22" s="36"/>
      <c r="F22" s="37"/>
      <c r="G22" s="38"/>
    </row>
    <row r="23" spans="1:13" ht="26.25" customHeight="1">
      <c r="A23" s="39" t="s">
        <v>99</v>
      </c>
      <c r="B23" s="39" t="s">
        <v>100</v>
      </c>
      <c r="C23" s="40" t="s">
        <v>5</v>
      </c>
      <c r="D23" s="41" t="s">
        <v>3</v>
      </c>
      <c r="E23" s="247" t="s">
        <v>101</v>
      </c>
      <c r="F23" s="247" t="s">
        <v>102</v>
      </c>
      <c r="G23" s="248" t="s">
        <v>103</v>
      </c>
    </row>
    <row r="24" spans="1:13" s="21" customFormat="1">
      <c r="A24" s="42"/>
      <c r="B24" s="42"/>
      <c r="C24" s="43"/>
      <c r="D24" s="44"/>
      <c r="E24" s="45"/>
      <c r="F24" s="45"/>
      <c r="G24" s="46"/>
      <c r="M24" s="20"/>
    </row>
    <row r="25" spans="1:13" s="191" customFormat="1">
      <c r="A25" s="186" t="str">
        <f>IF('Métrés Descriptifs'!$L26="","",IF('Métrés Descriptifs'!L26="","",'Métrés Descriptifs'!L26))</f>
        <v>1</v>
      </c>
      <c r="B25" s="226" t="str">
        <f>IF('Métrés Descriptifs'!$L26="","",IF('Métrés Descriptifs'!M26="","",'Métrés Descriptifs'!M26))</f>
        <v>ARCHITECTURE ET AMÉNAGEMENT ÉXTÉRIEURS</v>
      </c>
      <c r="C25" s="187" t="str">
        <f>IF('Métrés Descriptifs'!$L26="","",IF('Métrés Descriptifs'!N26="","",'Métrés Descriptifs'!N26))</f>
        <v/>
      </c>
      <c r="D25" s="188" t="str">
        <f>IF('Métrés Descriptifs'!$L26="","",IF('Métrés Descriptifs'!W26="","",'Métrés Descriptifs'!W26))</f>
        <v/>
      </c>
      <c r="E25" s="45"/>
      <c r="F25" s="189" t="s">
        <v>22</v>
      </c>
      <c r="G25" s="190">
        <f>SUM(F26:F244)</f>
        <v>0</v>
      </c>
      <c r="I25" s="4"/>
      <c r="L25" s="4"/>
    </row>
    <row r="26" spans="1:13" s="191" customFormat="1">
      <c r="A26" s="186" t="str">
        <f>IF('Métrés Descriptifs'!$L28="","",IF('Métrés Descriptifs'!L28="","",'Métrés Descriptifs'!L28))</f>
        <v>1.1</v>
      </c>
      <c r="B26" s="226" t="str">
        <f>IF('Métrés Descriptifs'!$L28="","",IF('Métrés Descriptifs'!M28="","",'Métrés Descriptifs'!M28))</f>
        <v>INSTALLATION DE CHANTIER</v>
      </c>
      <c r="C26" s="187" t="str">
        <f>IF('Métrés Descriptifs'!$L28="","",IF('Métrés Descriptifs'!N28="","",'Métrés Descriptifs'!N28))</f>
        <v/>
      </c>
      <c r="D26" s="188" t="str">
        <f>IF('Métrés Descriptifs'!$L28="","",IF('Métrés Descriptifs'!W28="","",'Métrés Descriptifs'!W28))</f>
        <v/>
      </c>
      <c r="E26" s="45"/>
      <c r="F26" s="189" t="str">
        <f t="shared" ref="F26:F91" si="0">IF(E26="","",PRODUCT(D26:E26))</f>
        <v/>
      </c>
      <c r="G26" s="190">
        <f>SUM(F26:F27)</f>
        <v>0</v>
      </c>
      <c r="I26" s="4"/>
      <c r="L26" s="4"/>
    </row>
    <row r="27" spans="1:13" s="21" customFormat="1" ht="112.5">
      <c r="A27" s="42" t="str">
        <f>IF('Métrés Descriptifs'!$L30="","",IF('Métrés Descriptifs'!L30="","",'Métrés Descriptifs'!L30))</f>
        <v>1.1.1</v>
      </c>
      <c r="B27" s="42" t="str">
        <f>IF('Métrés Descriptifs'!$L30="","",IF('Métrés Descriptifs'!M30="","",'Métrés Descriptifs'!M30))</f>
        <v>Montage, entretien, location et démontage du chantier, y compris les échafaudages, les plates-formes élévatrices, le bardage, la signalisation des travaux, la fourniture et la mise en place de clôtures, les installations pour les travailleurs de surveillance et le personnel, l'approvisionnement en électricité, l'eau potable, l'installation téléphonique, le remplacement de tous les matériaux et/ou travaux endommagés et le nettoyage final des travaux, y compris les travaux de soutien à la construction civile, le tout conformément au projet de chantier, à la législation applicable, aux dessins et aux spécifications des différents cahiers des charges.</v>
      </c>
      <c r="C27" s="43" t="str">
        <f>IF('Métrés Descriptifs'!$L30="","",IF('Métrés Descriptifs'!N30="","",'Métrés Descriptifs'!N30))</f>
        <v>vg</v>
      </c>
      <c r="D27" s="44">
        <f>IF('Métrés Descriptifs'!$L30="","",IF('Métrés Descriptifs'!W30="","",'Métrés Descriptifs'!W30))</f>
        <v>1</v>
      </c>
      <c r="E27" s="45"/>
      <c r="F27" s="45" t="str">
        <f t="shared" si="0"/>
        <v/>
      </c>
      <c r="G27" s="46"/>
      <c r="I27" s="20"/>
      <c r="L27" s="20"/>
    </row>
    <row r="28" spans="1:13" s="191" customFormat="1">
      <c r="A28" s="186" t="str">
        <f>IF('Métrés Descriptifs'!$L32="","",IF('Métrés Descriptifs'!L32="","",'Métrés Descriptifs'!L32))</f>
        <v>1.2</v>
      </c>
      <c r="B28" s="226" t="str">
        <f>IF('Métrés Descriptifs'!$L32="","",IF('Métrés Descriptifs'!M32="","",'Métrés Descriptifs'!M32))</f>
        <v>TRAVAUX PRÉPARATIFS</v>
      </c>
      <c r="C28" s="187" t="str">
        <f>IF('Métrés Descriptifs'!$L32="","",IF('Métrés Descriptifs'!N32="","",'Métrés Descriptifs'!N32))</f>
        <v/>
      </c>
      <c r="D28" s="188" t="str">
        <f>IF('Métrés Descriptifs'!$L32="","",IF('Métrés Descriptifs'!W32="","",'Métrés Descriptifs'!W32))</f>
        <v/>
      </c>
      <c r="E28" s="189"/>
      <c r="F28" s="189" t="str">
        <f t="shared" si="0"/>
        <v/>
      </c>
      <c r="G28" s="190">
        <f>SUM(F28:F35)</f>
        <v>0</v>
      </c>
      <c r="I28" s="4"/>
      <c r="L28" s="4"/>
    </row>
    <row r="29" spans="1:13" s="21" customFormat="1" ht="33.75">
      <c r="A29" s="42" t="str">
        <f>IF('Métrés Descriptifs'!$L34="","",IF('Métrés Descriptifs'!L34="","",'Métrés Descriptifs'!L34))</f>
        <v>1.2.1</v>
      </c>
      <c r="B29" s="42" t="str">
        <f>IF('Métrés Descriptifs'!$L34="","",IF('Métrés Descriptifs'!M34="","",'Métrés Descriptifs'!M34))</f>
        <v>Mise en œuvre du plan de santé et de sécurité sur le chantier, y compris les ressources humaines, les matériaux, les travaux et les équipements nécessaires.</v>
      </c>
      <c r="C29" s="43" t="str">
        <f>IF('Métrés Descriptifs'!$L34="","",IF('Métrés Descriptifs'!N34="","",'Métrés Descriptifs'!N34))</f>
        <v>vg</v>
      </c>
      <c r="D29" s="44">
        <f>IF('Métrés Descriptifs'!$L34="","",IF('Métrés Descriptifs'!W34="","",'Métrés Descriptifs'!W34))</f>
        <v>1</v>
      </c>
      <c r="E29" s="45"/>
      <c r="F29" s="45" t="str">
        <f t="shared" si="0"/>
        <v/>
      </c>
      <c r="G29" s="46"/>
      <c r="I29" s="20"/>
      <c r="L29" s="20"/>
    </row>
    <row r="30" spans="1:13" s="21" customFormat="1" ht="78.75">
      <c r="A30" s="42" t="str">
        <f>IF('Métrés Descriptifs'!$L36="","",IF('Métrés Descriptifs'!L36="","",'Métrés Descriptifs'!L36))</f>
        <v>1.2.2</v>
      </c>
      <c r="B30" s="42" t="str">
        <f>IF('Métrés Descriptifs'!$L36="","",IF('Métrés Descriptifs'!M36="","",'Métrés Descriptifs'!M36))</f>
        <v>Mise en œuvre du Plan de prévention et de gestion des déchets de construction et de démolition (PPGRCD) conformément au décret-loi nº 46/2008 et comme indiqué dans le projet, son adaptation continue à la réalité des travaux, en particulier la rectification des quantités et de la classification des déchets obtenus, leur enregistrement et la fourniture à l'organisme de contrôle des preuves exigées par la loi.</v>
      </c>
      <c r="C30" s="43" t="str">
        <f>IF('Métrés Descriptifs'!$L36="","",IF('Métrés Descriptifs'!N36="","",'Métrés Descriptifs'!N36))</f>
        <v>vg</v>
      </c>
      <c r="D30" s="44">
        <f>IF('Métrés Descriptifs'!$L36="","",IF('Métrés Descriptifs'!W36="","",'Métrés Descriptifs'!W36))</f>
        <v>1</v>
      </c>
      <c r="E30" s="45"/>
      <c r="F30" s="45" t="str">
        <f t="shared" si="0"/>
        <v/>
      </c>
      <c r="G30" s="46"/>
      <c r="I30" s="20"/>
      <c r="L30" s="20"/>
    </row>
    <row r="31" spans="1:13" s="21" customFormat="1" ht="45">
      <c r="A31" s="42" t="str">
        <f>IF('Métrés Descriptifs'!$L38="","",IF('Métrés Descriptifs'!L38="","",'Métrés Descriptifs'!L38))</f>
        <v>1.2.3</v>
      </c>
      <c r="B31" s="42" t="str">
        <f>IF('Métrés Descriptifs'!$L38="","",IF('Métrés Descriptifs'!M38="","",'Métrés Descriptifs'!M38))</f>
        <v>Réaliser tous les travaux de rétablissement, par le biais de travaux provisoires, de tous les services, servitudes qui doivent être modifiés ou détruits pour l'exécution des travaux.</v>
      </c>
      <c r="C31" s="43" t="str">
        <f>IF('Métrés Descriptifs'!$L38="","",IF('Métrés Descriptifs'!N38="","",'Métrés Descriptifs'!N38))</f>
        <v>vg</v>
      </c>
      <c r="D31" s="44">
        <f>IF('Métrés Descriptifs'!$L38="","",IF('Métrés Descriptifs'!W38="","",'Métrés Descriptifs'!W38))</f>
        <v>1</v>
      </c>
      <c r="E31" s="45"/>
      <c r="F31" s="45" t="str">
        <f t="shared" si="0"/>
        <v/>
      </c>
      <c r="G31" s="46"/>
      <c r="I31" s="20"/>
      <c r="L31" s="20"/>
    </row>
    <row r="32" spans="1:13" s="21" customFormat="1" ht="45">
      <c r="A32" s="42" t="str">
        <f>IF('Métrés Descriptifs'!$L40="","",IF('Métrés Descriptifs'!L40="","",'Métrés Descriptifs'!L40))</f>
        <v>1.2.4</v>
      </c>
      <c r="B32" s="42" t="str">
        <f>IF('Métrés Descriptifs'!$L40="","",IF('Métrés Descriptifs'!M40="","",'Métrés Descriptifs'!M40))</f>
        <v>Évaluations, rapports, certifications et frais correspondants, conformément aux indications contenues dans le permis de construire, pour la délivrance des certificats d'infrastructure définitifs par les autorités chargées de l'octroi des licences.</v>
      </c>
      <c r="C32" s="43" t="str">
        <f>IF('Métrés Descriptifs'!$L40="","",IF('Métrés Descriptifs'!N40="","",'Métrés Descriptifs'!N40))</f>
        <v>vg</v>
      </c>
      <c r="D32" s="44">
        <f>IF('Métrés Descriptifs'!$L40="","",IF('Métrés Descriptifs'!W40="","",'Métrés Descriptifs'!W40))</f>
        <v>1</v>
      </c>
      <c r="E32" s="45"/>
      <c r="F32" s="45" t="str">
        <f t="shared" si="0"/>
        <v/>
      </c>
      <c r="G32" s="46"/>
      <c r="I32" s="20"/>
      <c r="L32" s="20"/>
    </row>
    <row r="33" spans="1:12" s="21" customFormat="1" ht="22.5">
      <c r="A33" s="42" t="str">
        <f>IF('Métrés Descriptifs'!$L42="","",IF('Métrés Descriptifs'!L42="","",'Métrés Descriptifs'!L42))</f>
        <v>1.2.5</v>
      </c>
      <c r="B33" s="42" t="str">
        <f>IF('Métrés Descriptifs'!$L42="","",IF('Métrés Descriptifs'!M42="","",'Métrés Descriptifs'!M42))</f>
        <v>Essais de tous les matériaux et équipements, essais de sécheresse, désinfection des systèmes.</v>
      </c>
      <c r="C33" s="43" t="str">
        <f>IF('Métrés Descriptifs'!$L42="","",IF('Métrés Descriptifs'!N42="","",'Métrés Descriptifs'!N42))</f>
        <v>vg</v>
      </c>
      <c r="D33" s="44">
        <f>IF('Métrés Descriptifs'!$L42="","",IF('Métrés Descriptifs'!W42="","",'Métrés Descriptifs'!W42))</f>
        <v>1</v>
      </c>
      <c r="E33" s="45"/>
      <c r="F33" s="45" t="str">
        <f t="shared" si="0"/>
        <v/>
      </c>
      <c r="G33" s="46"/>
      <c r="I33" s="20"/>
      <c r="L33" s="20"/>
    </row>
    <row r="34" spans="1:12" s="21" customFormat="1" ht="78.75">
      <c r="A34" s="42" t="str">
        <f>IF('Métrés Descriptifs'!$L44="","",IF('Métrés Descriptifs'!L44="","",'Métrés Descriptifs'!L44))</f>
        <v>1.2.6</v>
      </c>
      <c r="B34" s="42" t="str">
        <f>IF('Métrés Descriptifs'!$L44="","",IF('Métrés Descriptifs'!M44="","",'Métrés Descriptifs'!M44))</f>
        <v>Engagement et exécution des travaux d'archéologie, de conservation et de restauration, qui doivent être réalisés conformément aux techniques indiquées dans le rapport préliminaire d'archéologie, de conservation et de restauration, et sous le contrôle permanent d'un technicien de la conservation et de la restauration et d'un archéologue, ainsi que rédaction des documents nécessaires à présenter aux autorités.</v>
      </c>
      <c r="C34" s="43" t="str">
        <f>IF('Métrés Descriptifs'!$L44="","",IF('Métrés Descriptifs'!N44="","",'Métrés Descriptifs'!N44))</f>
        <v>vg</v>
      </c>
      <c r="D34" s="44">
        <f>IF('Métrés Descriptifs'!$L44="","",IF('Métrés Descriptifs'!W44="","",'Métrés Descriptifs'!W44))</f>
        <v>1</v>
      </c>
      <c r="E34" s="45"/>
      <c r="F34" s="45" t="str">
        <f t="shared" ref="F34:F35" si="1">IF(E34="","",PRODUCT(D34:E34))</f>
        <v/>
      </c>
      <c r="G34" s="46"/>
      <c r="I34" s="20"/>
      <c r="L34" s="20"/>
    </row>
    <row r="35" spans="1:12" s="21" customFormat="1" ht="78.75">
      <c r="A35" s="42" t="str">
        <f>IF('Métrés Descriptifs'!$L46="","",IF('Métrés Descriptifs'!L46="","",'Métrés Descriptifs'!L46))</f>
        <v>1.2.7</v>
      </c>
      <c r="B35" s="42" t="str">
        <f>IF('Métrés Descriptifs'!$L46="","",IF('Métrés Descriptifs'!M46="","",'Métrés Descriptifs'!M46))</f>
        <v>Enlèvement et remplacement par des matériaux équivalents de tous les éléments contenant de l'amiante dans le bâtiment par une entreprise certifiée, selon les techniques indiquées dans le rapport d'inspection de l'amiante (RAAT), y compris les travaux de construction civile annexes, les matériaux et tous les travaux et finitions nécessaires, ainsi que le transport jusqu'à un centre de fuites autorisé et certifié.</v>
      </c>
      <c r="C35" s="43" t="str">
        <f>IF('Métrés Descriptifs'!$L46="","",IF('Métrés Descriptifs'!N46="","",'Métrés Descriptifs'!N46))</f>
        <v>vg</v>
      </c>
      <c r="D35" s="44">
        <f>IF('Métrés Descriptifs'!$L46="","",IF('Métrés Descriptifs'!W46="","",'Métrés Descriptifs'!W46))</f>
        <v>1</v>
      </c>
      <c r="E35" s="45"/>
      <c r="F35" s="45" t="str">
        <f t="shared" si="1"/>
        <v/>
      </c>
      <c r="G35" s="46"/>
      <c r="I35" s="20"/>
      <c r="L35" s="20"/>
    </row>
    <row r="36" spans="1:12" s="191" customFormat="1">
      <c r="A36" s="186" t="str">
        <f>IF('Métrés Descriptifs'!$L48="","",IF('Métrés Descriptifs'!L48="","",'Métrés Descriptifs'!L48))</f>
        <v>1.3</v>
      </c>
      <c r="B36" s="226" t="str">
        <f>IF('Métrés Descriptifs'!$L48="","",IF('Métrés Descriptifs'!M48="","",'Métrés Descriptifs'!M48))</f>
        <v>TRAVAUX FINAUX</v>
      </c>
      <c r="C36" s="187" t="str">
        <f>IF('Métrés Descriptifs'!$L48="","",IF('Métrés Descriptifs'!N48="","",'Métrés Descriptifs'!N48))</f>
        <v/>
      </c>
      <c r="D36" s="188" t="str">
        <f>IF('Métrés Descriptifs'!$L48="","",IF('Métrés Descriptifs'!W48="","",'Métrés Descriptifs'!W48))</f>
        <v/>
      </c>
      <c r="E36" s="189"/>
      <c r="F36" s="189" t="str">
        <f t="shared" si="0"/>
        <v/>
      </c>
      <c r="G36" s="190">
        <f>SUM(F36:F39)</f>
        <v>0</v>
      </c>
      <c r="I36" s="4"/>
      <c r="L36" s="4"/>
    </row>
    <row r="37" spans="1:12" s="21" customFormat="1" ht="22.5">
      <c r="A37" s="42" t="str">
        <f>IF('Métrés Descriptifs'!$L50="","",IF('Métrés Descriptifs'!L50="","",'Métrés Descriptifs'!L50))</f>
        <v>1.3.1</v>
      </c>
      <c r="B37" s="42" t="str">
        <f>IF('Métrés Descriptifs'!$L50="","",IF('Métrés Descriptifs'!M50="","",'Métrés Descriptifs'!M50))</f>
        <v>Développement et fourniture de la compilation technique de l'ouvrage conformément à la législation en vigueur.</v>
      </c>
      <c r="C37" s="43" t="str">
        <f>IF('Métrés Descriptifs'!$L50="","",IF('Métrés Descriptifs'!N50="","",'Métrés Descriptifs'!N50))</f>
        <v>vg</v>
      </c>
      <c r="D37" s="44">
        <f>IF('Métrés Descriptifs'!$L50="","",IF('Métrés Descriptifs'!W50="","",'Métrés Descriptifs'!W50))</f>
        <v>1</v>
      </c>
      <c r="E37" s="45"/>
      <c r="F37" s="45" t="str">
        <f t="shared" si="0"/>
        <v/>
      </c>
      <c r="G37" s="46"/>
      <c r="I37" s="20"/>
      <c r="L37" s="20"/>
    </row>
    <row r="38" spans="1:12" s="21" customFormat="1" ht="22.5">
      <c r="A38" s="42" t="str">
        <f>IF('Métrés Descriptifs'!$L52="","",IF('Métrés Descriptifs'!L52="","",'Métrés Descriptifs'!L52))</f>
        <v>1.3.2</v>
      </c>
      <c r="B38" s="42" t="str">
        <f>IF('Métrés Descriptifs'!$L52="","",IF('Métrés Descriptifs'!M52="","",'Métrés Descriptifs'!M52))</f>
        <v>Fourniture des toiles et croquis définitifs des travaux réalisés dans toutes les spécialités, sous forme de copie et sous forme informatisée.</v>
      </c>
      <c r="C38" s="43" t="str">
        <f>IF('Métrés Descriptifs'!$L52="","",IF('Métrés Descriptifs'!N52="","",'Métrés Descriptifs'!N52))</f>
        <v>vg</v>
      </c>
      <c r="D38" s="44">
        <f>IF('Métrés Descriptifs'!$L52="","",IF('Métrés Descriptifs'!W52="","",'Métrés Descriptifs'!W52))</f>
        <v>1</v>
      </c>
      <c r="E38" s="45"/>
      <c r="F38" s="45" t="str">
        <f t="shared" si="0"/>
        <v/>
      </c>
      <c r="G38" s="46"/>
      <c r="I38" s="20"/>
      <c r="L38" s="20"/>
    </row>
    <row r="39" spans="1:12" s="21" customFormat="1" ht="22.5">
      <c r="A39" s="42" t="str">
        <f>IF('Métrés Descriptifs'!$L54="","",IF('Métrés Descriptifs'!L54="","",'Métrés Descriptifs'!L54))</f>
        <v>1.3.3</v>
      </c>
      <c r="B39" s="42" t="str">
        <f>IF('Métrés Descriptifs'!$L54="","",IF('Métrés Descriptifs'!M54="","",'Métrés Descriptifs'!M54))</f>
        <v>Nettoyage général et final des travaux conformément au cahier des charges.</v>
      </c>
      <c r="C39" s="43" t="str">
        <f>IF('Métrés Descriptifs'!$L54="","",IF('Métrés Descriptifs'!N54="","",'Métrés Descriptifs'!N54))</f>
        <v>vg</v>
      </c>
      <c r="D39" s="44">
        <f>IF('Métrés Descriptifs'!$L54="","",IF('Métrés Descriptifs'!W54="","",'Métrés Descriptifs'!W54))</f>
        <v>1</v>
      </c>
      <c r="E39" s="45"/>
      <c r="F39" s="45" t="str">
        <f t="shared" si="0"/>
        <v/>
      </c>
      <c r="G39" s="46"/>
      <c r="I39" s="20"/>
      <c r="L39" s="20"/>
    </row>
    <row r="40" spans="1:12" s="21" customFormat="1">
      <c r="A40" s="186" t="str">
        <f>IF('Métrés Descriptifs'!$L56="","",IF('Métrés Descriptifs'!L56="","",'Métrés Descriptifs'!L56))</f>
        <v>1.4</v>
      </c>
      <c r="B40" s="226" t="str">
        <f>IF('Métrés Descriptifs'!$L56="","",IF('Métrés Descriptifs'!M56="","",'Métrés Descriptifs'!M56))</f>
        <v>DÉMOLITION - PHASE 1</v>
      </c>
      <c r="C40" s="43" t="str">
        <f>IF('Métrés Descriptifs'!$L56="","",IF('Métrés Descriptifs'!N56="","",'Métrés Descriptifs'!N56))</f>
        <v/>
      </c>
      <c r="D40" s="44" t="str">
        <f>IF('Métrés Descriptifs'!$L56="","",IF('Métrés Descriptifs'!W56="","",'Métrés Descriptifs'!W56))</f>
        <v/>
      </c>
      <c r="E40" s="45"/>
      <c r="F40" s="45" t="str">
        <f t="shared" si="0"/>
        <v/>
      </c>
      <c r="G40" s="190">
        <f>SUM(F40:F53)</f>
        <v>0</v>
      </c>
      <c r="I40" s="20"/>
      <c r="L40" s="20"/>
    </row>
    <row r="41" spans="1:12" s="21" customFormat="1">
      <c r="A41" s="42" t="str">
        <f>IF('Métrés Descriptifs'!$L58="","",IF('Métrés Descriptifs'!L58="","",'Métrés Descriptifs'!L58))</f>
        <v>1.4.1</v>
      </c>
      <c r="B41" s="42" t="str">
        <f>IF('Métrés Descriptifs'!$L58="","",IF('Métrés Descriptifs'!M58="","",'Métrés Descriptifs'!M58))</f>
        <v>Revêtements</v>
      </c>
      <c r="C41" s="43" t="str">
        <f>IF('Métrés Descriptifs'!$L58="","",IF('Métrés Descriptifs'!N58="","",'Métrés Descriptifs'!N58))</f>
        <v/>
      </c>
      <c r="D41" s="44" t="str">
        <f>IF('Métrés Descriptifs'!$L58="","",IF('Métrés Descriptifs'!W58="","",'Métrés Descriptifs'!W58))</f>
        <v/>
      </c>
      <c r="E41" s="45"/>
      <c r="F41" s="45" t="str">
        <f t="shared" si="0"/>
        <v/>
      </c>
      <c r="G41" s="46"/>
      <c r="I41" s="20"/>
      <c r="L41" s="20"/>
    </row>
    <row r="42" spans="1:12" s="21" customFormat="1" ht="45">
      <c r="A42" s="42" t="str">
        <f>IF('Métrés Descriptifs'!$L60="","",IF('Métrés Descriptifs'!L60="","",'Métrés Descriptifs'!L60))</f>
        <v>1.4.1.1</v>
      </c>
      <c r="B42" s="42" t="str">
        <f>IF('Métrés Descriptifs'!$L60="","",IF('Métrés Descriptifs'!M60="","",'Métrés Descriptifs'!M60))</f>
        <v>Enlèvement soigneux du revêtement mural existant en céramique, y compris le nettoyage, la conservation et l'enlèvement du mortier existant, et le stockage en vue d'une application ultérieure conformément aux dessins.</v>
      </c>
      <c r="C42" s="43" t="str">
        <f>IF('Métrés Descriptifs'!$L60="","",IF('Métrés Descriptifs'!N60="","",'Métrés Descriptifs'!N60))</f>
        <v>m2</v>
      </c>
      <c r="D42" s="44">
        <f>IF('Métrés Descriptifs'!$L60="","",IF('Métrés Descriptifs'!W60="","",'Métrés Descriptifs'!W60))</f>
        <v>7</v>
      </c>
      <c r="E42" s="45"/>
      <c r="F42" s="45" t="str">
        <f t="shared" si="0"/>
        <v/>
      </c>
      <c r="G42" s="46"/>
      <c r="I42" s="20"/>
      <c r="L42" s="20"/>
    </row>
    <row r="43" spans="1:12" s="21" customFormat="1" ht="22.5">
      <c r="A43" s="42" t="str">
        <f>IF('Métrés Descriptifs'!$L65="","",IF('Métrés Descriptifs'!L65="","",'Métrés Descriptifs'!L65))</f>
        <v>1.4.1.2</v>
      </c>
      <c r="B43" s="42" t="str">
        <f>IF('Métrés Descriptifs'!$L65="","",IF('Métrés Descriptifs'!M65="","",'Métrés Descriptifs'!M65))</f>
        <v>Enlèvement minutieux du revêtement mural existant, y compris le stockage pour le verseur autorisé, conformément aux dessins.</v>
      </c>
      <c r="C43" s="43" t="str">
        <f>IF('Métrés Descriptifs'!$L65="","",IF('Métrés Descriptifs'!N65="","",'Métrés Descriptifs'!N65))</f>
        <v>m2</v>
      </c>
      <c r="D43" s="44">
        <f>IF('Métrés Descriptifs'!$L65="","",IF('Métrés Descriptifs'!W65="","",'Métrés Descriptifs'!W65))</f>
        <v>78</v>
      </c>
      <c r="E43" s="45"/>
      <c r="F43" s="45" t="str">
        <f t="shared" si="0"/>
        <v/>
      </c>
      <c r="G43" s="46"/>
      <c r="I43" s="20"/>
      <c r="L43" s="20"/>
    </row>
    <row r="44" spans="1:12" s="21" customFormat="1" ht="22.5">
      <c r="A44" s="42" t="str">
        <f>IF('Métrés Descriptifs'!$L76="","",IF('Métrés Descriptifs'!L76="","",'Métrés Descriptifs'!L76))</f>
        <v>1.4.1.3</v>
      </c>
      <c r="B44" s="42" t="str">
        <f>IF('Métrés Descriptifs'!$L76="","",IF('Métrés Descriptifs'!M76="","",'Métrés Descriptifs'!M76))</f>
        <v>Dépose soignée des plafonds existants, y compris la dépose à l'aide d'un coulissier agréé, selon les plans.</v>
      </c>
      <c r="C44" s="43" t="str">
        <f>IF('Métrés Descriptifs'!$L76="","",IF('Métrés Descriptifs'!N76="","",'Métrés Descriptifs'!N76))</f>
        <v>m2</v>
      </c>
      <c r="D44" s="44">
        <f>IF('Métrés Descriptifs'!$L76="","",IF('Métrés Descriptifs'!W76="","",'Métrés Descriptifs'!W76))</f>
        <v>161</v>
      </c>
      <c r="E44" s="45"/>
      <c r="F44" s="45" t="str">
        <f t="shared" si="0"/>
        <v/>
      </c>
      <c r="G44" s="46"/>
      <c r="I44" s="20"/>
      <c r="L44" s="20"/>
    </row>
    <row r="45" spans="1:12" s="21" customFormat="1">
      <c r="A45" s="42" t="str">
        <f>IF('Métrés Descriptifs'!$L97="","",IF('Métrés Descriptifs'!L97="","",'Métrés Descriptifs'!L97))</f>
        <v>1.4.2</v>
      </c>
      <c r="B45" s="42" t="str">
        <f>IF('Métrés Descriptifs'!$L97="","",IF('Métrés Descriptifs'!M97="","",'Métrés Descriptifs'!M97))</f>
        <v>Ouvertures et portes</v>
      </c>
      <c r="C45" s="43" t="str">
        <f>IF('Métrés Descriptifs'!$L97="","",IF('Métrés Descriptifs'!N97="","",'Métrés Descriptifs'!N97))</f>
        <v/>
      </c>
      <c r="D45" s="44" t="str">
        <f>IF('Métrés Descriptifs'!$L97="","",IF('Métrés Descriptifs'!W97="","",'Métrés Descriptifs'!W97))</f>
        <v/>
      </c>
      <c r="E45" s="45"/>
      <c r="F45" s="45" t="str">
        <f t="shared" si="0"/>
        <v/>
      </c>
      <c r="G45" s="46"/>
      <c r="I45" s="20"/>
      <c r="L45" s="20"/>
    </row>
    <row r="46" spans="1:12" s="21" customFormat="1" ht="33.75">
      <c r="A46" s="42" t="str">
        <f>IF('Métrés Descriptifs'!$L99="","",IF('Métrés Descriptifs'!L99="","",'Métrés Descriptifs'!L99))</f>
        <v>1.4.2.1</v>
      </c>
      <c r="B46" s="42" t="str">
        <f>IF('Métrés Descriptifs'!$L99="","",IF('Métrés Descriptifs'!M99="","",'Métrés Descriptifs'!M99))</f>
        <v>Enlèvement soigneux des portes simples existantes en vue d'une application ultérieure, y compris l'espace de rangement selon les dessins.</v>
      </c>
      <c r="C46" s="43" t="str">
        <f>IF('Métrés Descriptifs'!$L99="","",IF('Métrés Descriptifs'!N99="","",'Métrés Descriptifs'!N99))</f>
        <v>un</v>
      </c>
      <c r="D46" s="44">
        <f>IF('Métrés Descriptifs'!$L99="","",IF('Métrés Descriptifs'!W99="","",'Métrés Descriptifs'!W99))</f>
        <v>2</v>
      </c>
      <c r="E46" s="45"/>
      <c r="F46" s="45" t="str">
        <f t="shared" si="0"/>
        <v/>
      </c>
      <c r="G46" s="46"/>
      <c r="I46" s="20"/>
      <c r="L46" s="20"/>
    </row>
    <row r="47" spans="1:12" s="21" customFormat="1" ht="33.75">
      <c r="A47" s="42" t="str">
        <f>IF('Métrés Descriptifs'!$L101="","",IF('Métrés Descriptifs'!L101="","",'Métrés Descriptifs'!L101))</f>
        <v>1.4.2.2</v>
      </c>
      <c r="B47" s="42" t="str">
        <f>IF('Métrés Descriptifs'!$L101="","",IF('Métrés Descriptifs'!M101="","",'Métrés Descriptifs'!M101))</f>
        <v>Enlèvement soigneux des portes à deux battants existantes en vue d'une application ultérieure, y compris l'espace de stockage selon les dessins.</v>
      </c>
      <c r="C47" s="43" t="str">
        <f>IF('Métrés Descriptifs'!$L101="","",IF('Métrés Descriptifs'!N101="","",'Métrés Descriptifs'!N101))</f>
        <v>un</v>
      </c>
      <c r="D47" s="44">
        <f>IF('Métrés Descriptifs'!$L101="","",IF('Métrés Descriptifs'!W101="","",'Métrés Descriptifs'!W101))</f>
        <v>2</v>
      </c>
      <c r="E47" s="45"/>
      <c r="F47" s="45" t="str">
        <f t="shared" si="0"/>
        <v/>
      </c>
      <c r="G47" s="46"/>
      <c r="I47" s="20"/>
      <c r="L47" s="20"/>
    </row>
    <row r="48" spans="1:12" s="21" customFormat="1" ht="33.75">
      <c r="A48" s="42" t="str">
        <f>IF('Métrés Descriptifs'!$L103="","",IF('Métrés Descriptifs'!L103="","",'Métrés Descriptifs'!L103))</f>
        <v>1.4.2.3</v>
      </c>
      <c r="B48" s="42" t="str">
        <f>IF('Métrés Descriptifs'!$L103="","",IF('Métrés Descriptifs'!M103="","",'Métrés Descriptifs'!M103))</f>
        <v>Démontage soigneux des portes conformément aux dessins, y compris le dépôt auprès d'un verseur autorisé et conformément aux dessins.</v>
      </c>
      <c r="C48" s="43" t="str">
        <f>IF('Métrés Descriptifs'!$L103="","",IF('Métrés Descriptifs'!N103="","",'Métrés Descriptifs'!N103))</f>
        <v>un</v>
      </c>
      <c r="D48" s="44">
        <f>IF('Métrés Descriptifs'!$L103="","",IF('Métrés Descriptifs'!W103="","",'Métrés Descriptifs'!W103))</f>
        <v>10</v>
      </c>
      <c r="E48" s="45"/>
      <c r="F48" s="45" t="str">
        <f t="shared" si="0"/>
        <v/>
      </c>
      <c r="G48" s="46"/>
      <c r="I48" s="20"/>
      <c r="L48" s="20"/>
    </row>
    <row r="49" spans="1:12" s="21" customFormat="1">
      <c r="A49" s="42" t="str">
        <f>IF('Métrés Descriptifs'!$L105="","",IF('Métrés Descriptifs'!L105="","",'Métrés Descriptifs'!L105))</f>
        <v>1.4.3</v>
      </c>
      <c r="B49" s="42" t="str">
        <f>IF('Métrés Descriptifs'!$L105="","",IF('Métrés Descriptifs'!M105="","",'Métrés Descriptifs'!M105))</f>
        <v>Équipement sanitaire</v>
      </c>
      <c r="C49" s="43" t="str">
        <f>IF('Métrés Descriptifs'!$L105="","",IF('Métrés Descriptifs'!N105="","",'Métrés Descriptifs'!N105))</f>
        <v/>
      </c>
      <c r="D49" s="44" t="str">
        <f>IF('Métrés Descriptifs'!$L105="","",IF('Métrés Descriptifs'!W105="","",'Métrés Descriptifs'!W105))</f>
        <v/>
      </c>
      <c r="E49" s="45"/>
      <c r="F49" s="45" t="str">
        <f t="shared" si="0"/>
        <v/>
      </c>
      <c r="G49" s="46"/>
      <c r="I49" s="20"/>
      <c r="L49" s="20"/>
    </row>
    <row r="50" spans="1:12" s="21" customFormat="1" ht="33.75">
      <c r="A50" s="42" t="str">
        <f>IF('Métrés Descriptifs'!$L107="","",IF('Métrés Descriptifs'!L107="","",'Métrés Descriptifs'!L107))</f>
        <v>1.4.3.1</v>
      </c>
      <c r="B50" s="42" t="str">
        <f>IF('Métrés Descriptifs'!$L107="","",IF('Métrés Descriptifs'!M107="","",'Métrés Descriptifs'!M107))</f>
        <v>Dépose des lavabos existants par tous moyens, y compris les plans de travail et les cuves de coulée autorisées, conformément aux plans.</v>
      </c>
      <c r="C50" s="43" t="str">
        <f>IF('Métrés Descriptifs'!$L107="","",IF('Métrés Descriptifs'!N107="","",'Métrés Descriptifs'!N107))</f>
        <v>un</v>
      </c>
      <c r="D50" s="44">
        <f>IF('Métrés Descriptifs'!$L107="","",IF('Métrés Descriptifs'!W107="","",'Métrés Descriptifs'!W107))</f>
        <v>3</v>
      </c>
      <c r="E50" s="45"/>
      <c r="F50" s="45" t="str">
        <f t="shared" si="0"/>
        <v/>
      </c>
      <c r="G50" s="46"/>
      <c r="I50" s="20"/>
      <c r="L50" s="20"/>
    </row>
    <row r="51" spans="1:12" s="21" customFormat="1" ht="33.75">
      <c r="A51" s="42" t="str">
        <f>IF('Métrés Descriptifs'!$L109="","",IF('Métrés Descriptifs'!L109="","",'Métrés Descriptifs'!L109))</f>
        <v>1.4.3.2</v>
      </c>
      <c r="B51" s="42" t="str">
        <f>IF('Métrés Descriptifs'!$L109="","",IF('Métrés Descriptifs'!M109="","",'Métrés Descriptifs'!M109))</f>
        <v>Dépose par tous moyens des toilettes et bidets existants, y compris les réservoirs autorisés et conformément aux plans.</v>
      </c>
      <c r="C51" s="43" t="str">
        <f>IF('Métrés Descriptifs'!$L109="","",IF('Métrés Descriptifs'!N109="","",'Métrés Descriptifs'!N109))</f>
        <v>un</v>
      </c>
      <c r="D51" s="44">
        <f>IF('Métrés Descriptifs'!$L109="","",IF('Métrés Descriptifs'!W109="","",'Métrés Descriptifs'!W109))</f>
        <v>4</v>
      </c>
      <c r="E51" s="45"/>
      <c r="F51" s="45" t="str">
        <f t="shared" si="0"/>
        <v/>
      </c>
      <c r="G51" s="46"/>
      <c r="I51" s="20"/>
      <c r="L51" s="20"/>
    </row>
    <row r="52" spans="1:12" s="21" customFormat="1" ht="33.75">
      <c r="A52" s="42" t="str">
        <f>IF('Métrés Descriptifs'!$L111="","",IF('Métrés Descriptifs'!L111="","",'Métrés Descriptifs'!L111))</f>
        <v>1.4.3.3</v>
      </c>
      <c r="B52" s="42" t="str">
        <f>IF('Métrés Descriptifs'!$L111="","",IF('Métrés Descriptifs'!M111="","",'Métrés Descriptifs'!M111))</f>
        <v>Dépose par tous moyens des baignoires existantes, y compris les cloisons et la dépose au niveau du déversoir autorisé et conformément aux plans.</v>
      </c>
      <c r="C52" s="43" t="str">
        <f>IF('Métrés Descriptifs'!$L111="","",IF('Métrés Descriptifs'!N111="","",'Métrés Descriptifs'!N111))</f>
        <v>un</v>
      </c>
      <c r="D52" s="44">
        <f>IF('Métrés Descriptifs'!$L111="","",IF('Métrés Descriptifs'!W111="","",'Métrés Descriptifs'!W111))</f>
        <v>1</v>
      </c>
      <c r="E52" s="45"/>
      <c r="F52" s="45" t="str">
        <f t="shared" si="0"/>
        <v/>
      </c>
      <c r="G52" s="46"/>
      <c r="I52" s="20"/>
      <c r="L52" s="20"/>
    </row>
    <row r="53" spans="1:12" s="21" customFormat="1" ht="33.75">
      <c r="A53" s="42" t="str">
        <f>IF('Métrés Descriptifs'!$L113="","",IF('Métrés Descriptifs'!L113="","",'Métrés Descriptifs'!L113))</f>
        <v>1.4.3.4</v>
      </c>
      <c r="B53" s="42" t="str">
        <f>IF('Métrés Descriptifs'!$L113="","",IF('Métrés Descriptifs'!M113="","",'Métrés Descriptifs'!M113))</f>
        <v>Dépose par tous moyens des bacs à douche existants, y compris les cloisons et dépôt auprès d'un vidangeur agréé et conformément aux plans.</v>
      </c>
      <c r="C53" s="43" t="str">
        <f>IF('Métrés Descriptifs'!$L113="","",IF('Métrés Descriptifs'!N113="","",'Métrés Descriptifs'!N113))</f>
        <v>un</v>
      </c>
      <c r="D53" s="44">
        <f>IF('Métrés Descriptifs'!$L113="","",IF('Métrés Descriptifs'!W113="","",'Métrés Descriptifs'!W113))</f>
        <v>1</v>
      </c>
      <c r="E53" s="45"/>
      <c r="F53" s="45" t="str">
        <f t="shared" si="0"/>
        <v/>
      </c>
      <c r="G53" s="46"/>
      <c r="I53" s="20"/>
      <c r="L53" s="20"/>
    </row>
    <row r="54" spans="1:12" s="21" customFormat="1">
      <c r="A54" s="186" t="str">
        <f>IF('Métrés Descriptifs'!$L115="","",IF('Métrés Descriptifs'!L115="","",'Métrés Descriptifs'!L115))</f>
        <v>1.5</v>
      </c>
      <c r="B54" s="226" t="str">
        <f>IF('Métrés Descriptifs'!$L115="","",IF('Métrés Descriptifs'!M115="","",'Métrés Descriptifs'!M115))</f>
        <v>MAÇONNERIE ET CLOISONS DE SÉPARATION - PHASE 1</v>
      </c>
      <c r="C54" s="43" t="str">
        <f>IF('Métrés Descriptifs'!$L115="","",IF('Métrés Descriptifs'!N115="","",'Métrés Descriptifs'!N115))</f>
        <v/>
      </c>
      <c r="D54" s="44" t="str">
        <f>IF('Métrés Descriptifs'!$L115="","",IF('Métrés Descriptifs'!W115="","",'Métrés Descriptifs'!W115))</f>
        <v/>
      </c>
      <c r="E54" s="45"/>
      <c r="F54" s="45" t="str">
        <f t="shared" si="0"/>
        <v/>
      </c>
      <c r="G54" s="190">
        <f>SUM(F54:F67)</f>
        <v>0</v>
      </c>
      <c r="I54" s="20"/>
      <c r="L54" s="20"/>
    </row>
    <row r="55" spans="1:12" s="21" customFormat="1" ht="67.5">
      <c r="A55" s="42" t="str">
        <f>IF('Métrés Descriptifs'!$L117="","",IF('Métrés Descriptifs'!L117="","",'Métrés Descriptifs'!L117))</f>
        <v>1.5.1</v>
      </c>
      <c r="B55" s="42" t="str">
        <f>IF('Métrés Descriptifs'!$L117="","",IF('Métrés Descriptifs'!M117="","",'Métrés Descriptifs'!M117))</f>
        <v>Fourniture et pose de cloisons en plaques de plâtre Knauf à double structure de 70 mm et isolation en laine de roche de 40 Kg/m3, épaisseur 60 mm, y compris finitions, fixations, ailettes, étanchéité sur les parois en contact direct avec l'eau, matériaux et tous travaux conformément aux plans d'exécution (pose depuis le haut de la cloison jusqu'à la dalle).</v>
      </c>
      <c r="C55" s="43" t="str">
        <f>IF('Métrés Descriptifs'!$L117="","",IF('Métrés Descriptifs'!N117="","",'Métrés Descriptifs'!N117))</f>
        <v/>
      </c>
      <c r="D55" s="44" t="str">
        <f>IF('Métrés Descriptifs'!$L117="","",IF('Métrés Descriptifs'!W117="","",'Métrés Descriptifs'!W117))</f>
        <v/>
      </c>
      <c r="E55" s="45"/>
      <c r="F55" s="45" t="str">
        <f t="shared" si="0"/>
        <v/>
      </c>
      <c r="G55" s="46"/>
      <c r="I55" s="20"/>
      <c r="L55" s="20"/>
    </row>
    <row r="56" spans="1:12" s="21" customFormat="1" ht="67.5">
      <c r="A56" s="42" t="str">
        <f>IF('Métrés Descriptifs'!$L119="","",IF('Métrés Descriptifs'!L119="","",'Métrés Descriptifs'!L119))</f>
        <v>1.5.1.1</v>
      </c>
      <c r="B56" s="42" t="str">
        <f>IF('Métrés Descriptifs'!$L119="","",IF('Métrés Descriptifs'!M119="","",'Métrés Descriptifs'!M119))</f>
        <v>Fourniture et pose de 2 plaques de plâtre Knauf STD de 12,5 mm sur une face extérieure et de 2 plaques de plâtre Knauf STD de 12,5 mm sur l'autre, y compris le jeu de barres prêt à recevoir les finitions et la certification CF60' (pose du haut du mur jusqu'à la dalle) - PAR3</v>
      </c>
      <c r="C56" s="43" t="str">
        <f>IF('Métrés Descriptifs'!$L119="","",IF('Métrés Descriptifs'!N119="","",'Métrés Descriptifs'!N119))</f>
        <v>m2</v>
      </c>
      <c r="D56" s="44">
        <f>IF('Métrés Descriptifs'!$L119="","",IF('Métrés Descriptifs'!W119="","",'Métrés Descriptifs'!W119))</f>
        <v>2.5</v>
      </c>
      <c r="E56" s="45"/>
      <c r="F56" s="45" t="str">
        <f t="shared" si="0"/>
        <v/>
      </c>
      <c r="G56" s="46"/>
      <c r="I56" s="20"/>
      <c r="L56" s="20"/>
    </row>
    <row r="57" spans="1:12" s="21" customFormat="1" ht="67.5">
      <c r="A57" s="42" t="str">
        <f>IF('Métrés Descriptifs'!$L124="","",IF('Métrés Descriptifs'!L124="","",'Métrés Descriptifs'!L124))</f>
        <v>1.5.1.2</v>
      </c>
      <c r="B57" s="42" t="str">
        <f>IF('Métrés Descriptifs'!$L124="","",IF('Métrés Descriptifs'!M124="","",'Métrés Descriptifs'!M124))</f>
        <v>Fourniture et pose de 2 plaques de plâtre Knauf Drystar de 12,5 mm sur une des faces extérieures, et de 2 plaques de plâtre Knauf Drystar de 12,5 mm sur l'autre, y compris jeu de barres prêt à finir et certification CF60' (pose du haut du mur jusqu'à la dalle) - PAR4</v>
      </c>
      <c r="C57" s="43" t="str">
        <f>IF('Métrés Descriptifs'!$L124="","",IF('Métrés Descriptifs'!N124="","",'Métrés Descriptifs'!N124))</f>
        <v>m2</v>
      </c>
      <c r="D57" s="44">
        <f>IF('Métrés Descriptifs'!$L124="","",IF('Métrés Descriptifs'!W124="","",'Métrés Descriptifs'!W124))</f>
        <v>7</v>
      </c>
      <c r="E57" s="45"/>
      <c r="F57" s="45" t="str">
        <f t="shared" si="0"/>
        <v/>
      </c>
      <c r="G57" s="46"/>
      <c r="I57" s="20"/>
      <c r="L57" s="20"/>
    </row>
    <row r="58" spans="1:12" s="21" customFormat="1" ht="67.5">
      <c r="A58" s="42" t="str">
        <f>IF('Métrés Descriptifs'!$L129="","",IF('Métrés Descriptifs'!L129="","",'Métrés Descriptifs'!L129))</f>
        <v>1.5.1.3</v>
      </c>
      <c r="B58" s="42" t="str">
        <f>IF('Métrés Descriptifs'!$L129="","",IF('Métrés Descriptifs'!M129="","",'Métrés Descriptifs'!M129))</f>
        <v>Fourniture et pose de deux plaques de plâtre Knauf Drystar de 12,5 mm d'un côté et de deux plaques de plâtre Knauf H hydrofuge de 12,5 mm de l'autre côté, y compris un jeu de barres prêt à la finition et certification CF60' (pose du haut du mur jusqu'à la dalle) - PAR5</v>
      </c>
      <c r="C58" s="43" t="str">
        <f>IF('Métrés Descriptifs'!$L129="","",IF('Métrés Descriptifs'!N129="","",'Métrés Descriptifs'!N129))</f>
        <v>m2</v>
      </c>
      <c r="D58" s="44">
        <f>IF('Métrés Descriptifs'!$L129="","",IF('Métrés Descriptifs'!W129="","",'Métrés Descriptifs'!W129))</f>
        <v>6</v>
      </c>
      <c r="E58" s="45"/>
      <c r="F58" s="45" t="str">
        <f t="shared" si="0"/>
        <v/>
      </c>
      <c r="G58" s="46"/>
      <c r="I58" s="20"/>
      <c r="L58" s="20"/>
    </row>
    <row r="59" spans="1:12" s="21" customFormat="1" ht="67.5">
      <c r="A59" s="42" t="str">
        <f>IF('Métrés Descriptifs'!$L134="","",IF('Métrés Descriptifs'!L134="","",'Métrés Descriptifs'!L134))</f>
        <v>1.5.2</v>
      </c>
      <c r="B59" s="42" t="str">
        <f>IF('Métrés Descriptifs'!$L134="","",IF('Métrés Descriptifs'!M134="","",'Métrés Descriptifs'!M134))</f>
        <v>Fourniture et pose de cloisons en plaques de plâtre Knauf avec une structure de 70 mm et une isolation en laine de roche de 40 Kg/m3 d'une épaisseur de 60 mm, y compris les finitions, les fixations, les ailettes, l'étanchéité sur les parois en contact direct avec l'eau, les matériaux et tous les travaux conformément aux plans du projet (pose depuis le haut de la cloison jusqu'à la dalle).</v>
      </c>
      <c r="C59" s="43" t="str">
        <f>IF('Métrés Descriptifs'!$L134="","",IF('Métrés Descriptifs'!N134="","",'Métrés Descriptifs'!N134))</f>
        <v/>
      </c>
      <c r="D59" s="44" t="str">
        <f>IF('Métrés Descriptifs'!$L134="","",IF('Métrés Descriptifs'!W134="","",'Métrés Descriptifs'!W134))</f>
        <v/>
      </c>
      <c r="E59" s="45"/>
      <c r="F59" s="45" t="str">
        <f t="shared" si="0"/>
        <v/>
      </c>
      <c r="G59" s="46"/>
      <c r="I59" s="20"/>
      <c r="L59" s="20"/>
    </row>
    <row r="60" spans="1:12" s="21" customFormat="1" ht="45">
      <c r="A60" s="42" t="str">
        <f>IF('Métrés Descriptifs'!$L136="","",IF('Métrés Descriptifs'!L136="","",'Métrés Descriptifs'!L136))</f>
        <v>1.5.2.1</v>
      </c>
      <c r="B60" s="42" t="str">
        <f>IF('Métrés Descriptifs'!$L136="","",IF('Métrés Descriptifs'!M136="","",'Métrés Descriptifs'!M136))</f>
        <v>Fourniture et pose de deux plaques de plâtre Knauf STD de 12,5 mm sur les deux faces extérieures, y compris un jeu de barres prêt à recevoir les finitions et la certification CF60' (du haut du mur jusqu'à la dalle) - PAR6</v>
      </c>
      <c r="C60" s="43" t="str">
        <f>IF('Métrés Descriptifs'!$L136="","",IF('Métrés Descriptifs'!N136="","",'Métrés Descriptifs'!N136))</f>
        <v>m2</v>
      </c>
      <c r="D60" s="44">
        <f>IF('Métrés Descriptifs'!$L136="","",IF('Métrés Descriptifs'!W136="","",'Métrés Descriptifs'!W136))</f>
        <v>18</v>
      </c>
      <c r="E60" s="45"/>
      <c r="F60" s="45" t="str">
        <f t="shared" si="0"/>
        <v/>
      </c>
      <c r="G60" s="46"/>
      <c r="I60" s="20"/>
      <c r="L60" s="20"/>
    </row>
    <row r="61" spans="1:12" s="21" customFormat="1" ht="78.75">
      <c r="A61" s="42" t="str">
        <f>IF('Métrés Descriptifs'!$L153="","",IF('Métrés Descriptifs'!L153="","",'Métrés Descriptifs'!L153))</f>
        <v>1.5.2.2</v>
      </c>
      <c r="B61" s="42" t="str">
        <f>IF('Métrés Descriptifs'!$L153="","",IF('Métrés Descriptifs'!M153="","",'Métrés Descriptifs'!M153))</f>
        <v>Fourniture et pose de 2 plaques de plâtre Knauf STD de 12,5 mm sur une face et de 2 plaques de plâtre Knauf H hydrofuge de 12,5 mm sur l'autre face, y compris jeu de barres prêt à finir, bandes dans les zones de renfort et de raccordement à l'étanchéité, et certification CF60' (pose du haut du mur jusqu'à la dalle) - PAR7</v>
      </c>
      <c r="C61" s="43" t="str">
        <f>IF('Métrés Descriptifs'!$L153="","",IF('Métrés Descriptifs'!N153="","",'Métrés Descriptifs'!N153))</f>
        <v>m2</v>
      </c>
      <c r="D61" s="44">
        <f>IF('Métrés Descriptifs'!$L153="","",IF('Métrés Descriptifs'!W153="","",'Métrés Descriptifs'!W153))</f>
        <v>32</v>
      </c>
      <c r="E61" s="45"/>
      <c r="F61" s="45" t="str">
        <f t="shared" si="0"/>
        <v/>
      </c>
      <c r="G61" s="46"/>
      <c r="I61" s="20"/>
      <c r="L61" s="20"/>
    </row>
    <row r="62" spans="1:12" s="21" customFormat="1" ht="56.25">
      <c r="A62" s="42" t="str">
        <f>IF('Métrés Descriptifs'!$L164="","",IF('Métrés Descriptifs'!L164="","",'Métrés Descriptifs'!L164))</f>
        <v>1.5.2.3</v>
      </c>
      <c r="B62" s="42" t="str">
        <f>IF('Métrés Descriptifs'!$L164="","",IF('Métrés Descriptifs'!M164="","",'Métrés Descriptifs'!M164))</f>
        <v>Fourniture et pose de deux plaques de plâtre hydrofuge Knauf H de 12,5 mm sur les deux faces extérieures, y compris un jeu de barres prêt pour la finition et la certification CF60' (pose depuis le haut du mur jusqu'à la dalle) - PAR8</v>
      </c>
      <c r="C62" s="43" t="str">
        <f>IF('Métrés Descriptifs'!$L164="","",IF('Métrés Descriptifs'!N164="","",'Métrés Descriptifs'!N164))</f>
        <v>m2</v>
      </c>
      <c r="D62" s="44">
        <f>IF('Métrés Descriptifs'!$L164="","",IF('Métrés Descriptifs'!W164="","",'Métrés Descriptifs'!W164))</f>
        <v>10.299999999999999</v>
      </c>
      <c r="E62" s="45"/>
      <c r="F62" s="45" t="str">
        <f t="shared" si="0"/>
        <v/>
      </c>
      <c r="G62" s="46"/>
      <c r="I62" s="20"/>
      <c r="L62" s="20"/>
    </row>
    <row r="63" spans="1:12" s="21" customFormat="1" ht="78.75">
      <c r="A63" s="42" t="str">
        <f>IF('Métrés Descriptifs'!$L172="","",IF('Métrés Descriptifs'!L172="","",'Métrés Descriptifs'!L172))</f>
        <v>1.5.2.4</v>
      </c>
      <c r="B63" s="42" t="str">
        <f>IF('Métrés Descriptifs'!$L172="","",IF('Métrés Descriptifs'!M172="","",'Métrés Descriptifs'!M172))</f>
        <v>Fourniture et pose de deux plaques de plâtre Knauf H hydrofuge de 12,5 mm sur une face et de deux plaques de plâtre Knauf Drystar de 12,5 mm sur l'autre face, y compris le jeu de barres prêt à recevoir la finition, les bandes dans les zones de renfort et de raccordement à l'étanchéité, et la certification CF60' (pose du haut du mur jusqu'à la dalle) - PAR9</v>
      </c>
      <c r="C63" s="43" t="str">
        <f>IF('Métrés Descriptifs'!$L172="","",IF('Métrés Descriptifs'!N172="","",'Métrés Descriptifs'!N172))</f>
        <v>m2</v>
      </c>
      <c r="D63" s="44">
        <f>IF('Métrés Descriptifs'!$L172="","",IF('Métrés Descriptifs'!W172="","",'Métrés Descriptifs'!W172))</f>
        <v>9</v>
      </c>
      <c r="E63" s="45"/>
      <c r="F63" s="45" t="str">
        <f t="shared" si="0"/>
        <v/>
      </c>
      <c r="G63" s="46"/>
      <c r="I63" s="20"/>
      <c r="L63" s="20"/>
    </row>
    <row r="64" spans="1:12" s="21" customFormat="1" ht="78.75">
      <c r="A64" s="42" t="str">
        <f>IF('Métrés Descriptifs'!$L180="","",IF('Métrés Descriptifs'!L180="","",'Métrés Descriptifs'!L180))</f>
        <v>1.5.2.5</v>
      </c>
      <c r="B64" s="42" t="str">
        <f>IF('Métrés Descriptifs'!$L180="","",IF('Métrés Descriptifs'!M180="","",'Métrés Descriptifs'!M180))</f>
        <v>Fourniture et pose de 2 plaques de plâtre Drystar Knauf de 12,5 mm d'un côté et de 2 plaques de plâtre Drystar Knauf de 12,5 mm de l'autre côté, y compris les niches, le jeu de barres prêt à être fini, les bandes dans les zones de renfort et de raccordement à l'étanchéité, et la certification CF60' (pose du haut du mur jusqu'à la dalle) - PAR10</v>
      </c>
      <c r="C64" s="43" t="str">
        <f>IF('Métrés Descriptifs'!$L180="","",IF('Métrés Descriptifs'!N180="","",'Métrés Descriptifs'!N180))</f>
        <v>m2</v>
      </c>
      <c r="D64" s="44">
        <f>IF('Métrés Descriptifs'!$L180="","",IF('Métrés Descriptifs'!W180="","",'Métrés Descriptifs'!W180))</f>
        <v>4</v>
      </c>
      <c r="E64" s="45"/>
      <c r="F64" s="45" t="str">
        <f t="shared" si="0"/>
        <v/>
      </c>
      <c r="G64" s="46"/>
      <c r="I64" s="20"/>
      <c r="L64" s="20"/>
    </row>
    <row r="65" spans="1:12" s="21" customFormat="1" ht="56.25">
      <c r="A65" s="42" t="str">
        <f>IF('Métrés Descriptifs'!$L185="","",IF('Métrés Descriptifs'!L185="","",'Métrés Descriptifs'!L185))</f>
        <v>1.5.2.6</v>
      </c>
      <c r="B65" s="42" t="str">
        <f>IF('Métrés Descriptifs'!$L185="","",IF('Métrés Descriptifs'!M185="","",'Métrés Descriptifs'!M185))</f>
        <v>Fourniture et pose de 2 plaques de plâtre Knauf STD de 12,5 mm sur l'une des faces extérieures, y compris le jeu de barres prêt à finir, les bandes dans les zones de raccordement des armatures et l'étanchéité (pose du haut du mur jusqu'à la dalle) - PAR11</v>
      </c>
      <c r="C65" s="43" t="str">
        <f>IF('Métrés Descriptifs'!$L185="","",IF('Métrés Descriptifs'!N185="","",'Métrés Descriptifs'!N185))</f>
        <v>m2</v>
      </c>
      <c r="D65" s="44">
        <f>IF('Métrés Descriptifs'!$L185="","",IF('Métrés Descriptifs'!W185="","",'Métrés Descriptifs'!W185))</f>
        <v>2.5</v>
      </c>
      <c r="E65" s="45"/>
      <c r="F65" s="45" t="str">
        <f t="shared" si="0"/>
        <v/>
      </c>
      <c r="G65" s="46"/>
      <c r="I65" s="20"/>
      <c r="L65" s="20"/>
    </row>
    <row r="66" spans="1:12" s="21" customFormat="1" ht="56.25">
      <c r="A66" s="42" t="str">
        <f>IF('Métrés Descriptifs'!$L190="","",IF('Métrés Descriptifs'!L190="","",'Métrés Descriptifs'!L190))</f>
        <v>1.5.2.7</v>
      </c>
      <c r="B66" s="42" t="str">
        <f>IF('Métrés Descriptifs'!$L190="","",IF('Métrés Descriptifs'!M190="","",'Métrés Descriptifs'!M190))</f>
        <v>Fourniture et pose de 2 plaques de plâtre Knauf DF ignifugées de 15 mm sur une des faces extérieures, y compris un jeu de barres prêt à finir, bandes dans les zones de raccordement des armatures et de l'étanchéité et certification CF60' (pose depuis le haut du mur jusqu'à la dalle) - PAR12</v>
      </c>
      <c r="C66" s="43" t="str">
        <f>IF('Métrés Descriptifs'!$L190="","",IF('Métrés Descriptifs'!N190="","",'Métrés Descriptifs'!N190))</f>
        <v>m2</v>
      </c>
      <c r="D66" s="44">
        <f>IF('Métrés Descriptifs'!$L190="","",IF('Métrés Descriptifs'!W190="","",'Métrés Descriptifs'!W190))</f>
        <v>2</v>
      </c>
      <c r="E66" s="45"/>
      <c r="F66" s="45" t="str">
        <f t="shared" si="0"/>
        <v/>
      </c>
      <c r="G66" s="46"/>
      <c r="I66" s="20"/>
      <c r="L66" s="20"/>
    </row>
    <row r="67" spans="1:12" s="21" customFormat="1" ht="56.25">
      <c r="A67" s="42" t="str">
        <f>IF('Métrés Descriptifs'!$L195="","",IF('Métrés Descriptifs'!L195="","",'Métrés Descriptifs'!L195))</f>
        <v>1.5.2.8</v>
      </c>
      <c r="B67" s="42" t="str">
        <f>IF('Métrés Descriptifs'!$L195="","",IF('Métrés Descriptifs'!M195="","",'Métrés Descriptifs'!M195))</f>
        <v>Fourniture et pose de 2 plaques de plâtre Drystar Knauf de 12,5 mm sur l'une des faces extérieures, y compris les réservations, le jeu de barres prêt à être fini, les bandes dans les zones de raccordement de l'armature et l'étanchéité (pose depuis le haut du mur jusqu'à la dalle) - PAR13</v>
      </c>
      <c r="C67" s="43" t="str">
        <f>IF('Métrés Descriptifs'!$L195="","",IF('Métrés Descriptifs'!N195="","",'Métrés Descriptifs'!N195))</f>
        <v>m2</v>
      </c>
      <c r="D67" s="44">
        <f>IF('Métrés Descriptifs'!$L195="","",IF('Métrés Descriptifs'!W195="","",'Métrés Descriptifs'!W195))</f>
        <v>5</v>
      </c>
      <c r="E67" s="45"/>
      <c r="F67" s="45" t="str">
        <f t="shared" si="0"/>
        <v/>
      </c>
      <c r="G67" s="46"/>
      <c r="I67" s="20"/>
      <c r="L67" s="20"/>
    </row>
    <row r="68" spans="1:12" s="21" customFormat="1">
      <c r="A68" s="186" t="str">
        <f>IF('Métrés Descriptifs'!$L200="","",IF('Métrés Descriptifs'!L200="","",'Métrés Descriptifs'!L200))</f>
        <v>1.6</v>
      </c>
      <c r="B68" s="226" t="str">
        <f>IF('Métrés Descriptifs'!$L200="","",IF('Métrés Descriptifs'!M200="","",'Métrés Descriptifs'!M200))</f>
        <v>REVÊTEMENT DE MURS - PHASE 1</v>
      </c>
      <c r="C68" s="43" t="str">
        <f>IF('Métrés Descriptifs'!$L200="","",IF('Métrés Descriptifs'!N200="","",'Métrés Descriptifs'!N200))</f>
        <v/>
      </c>
      <c r="D68" s="44" t="str">
        <f>IF('Métrés Descriptifs'!$L200="","",IF('Métrés Descriptifs'!W200="","",'Métrés Descriptifs'!W200))</f>
        <v/>
      </c>
      <c r="E68" s="45"/>
      <c r="F68" s="45" t="str">
        <f t="shared" si="0"/>
        <v/>
      </c>
      <c r="G68" s="190">
        <f>SUM(F68:F76)</f>
        <v>0</v>
      </c>
      <c r="I68" s="20"/>
      <c r="L68" s="20"/>
    </row>
    <row r="69" spans="1:12" s="21" customFormat="1" ht="90">
      <c r="A69" s="42" t="str">
        <f>IF('Métrés Descriptifs'!$L202="","",IF('Métrés Descriptifs'!L202="","",'Métrés Descriptifs'!L202))</f>
        <v>1.6.1</v>
      </c>
      <c r="B69" s="42" t="str">
        <f>IF('Métrés Descriptifs'!$L202="","",IF('Métrés Descriptifs'!M202="","",'Métrés Descriptifs'!M202))</f>
        <v>Entretien et maintenance des revêtements en plâtre et stuc existants, y compris l'application occasionnelle de nouveaux revêtements dans les zones endommagées ou l'enlèvement du câblage existant, renforcés par un treillis en fibre de verre (estimation de 10% de la nouvelle surface) et prêts à être peints, ainsi que le nettoyage, la maintenance et l'entretien des carreaux de céramique sur les plinthes et les lambris existants (mesurés en projection horizontale) - PA5</v>
      </c>
      <c r="C69" s="43" t="str">
        <f>IF('Métrés Descriptifs'!$L202="","",IF('Métrés Descriptifs'!N202="","",'Métrés Descriptifs'!N202))</f>
        <v>m2</v>
      </c>
      <c r="D69" s="44">
        <f>IF('Métrés Descriptifs'!$L202="","",IF('Métrés Descriptifs'!W202="","",'Métrés Descriptifs'!W202))</f>
        <v>500.5</v>
      </c>
      <c r="E69" s="45"/>
      <c r="F69" s="45" t="str">
        <f t="shared" si="0"/>
        <v/>
      </c>
      <c r="G69" s="46"/>
      <c r="I69" s="20"/>
      <c r="L69" s="20"/>
    </row>
    <row r="70" spans="1:12" s="21" customFormat="1" ht="33.75">
      <c r="A70" s="42" t="str">
        <f>IF('Métrés Descriptifs'!$L248="","",IF('Métrés Descriptifs'!L248="","",'Métrés Descriptifs'!L248))</f>
        <v>1.6.2</v>
      </c>
      <c r="B70" s="42" t="str">
        <f>IF('Métrés Descriptifs'!$L248="","",IF('Métrés Descriptifs'!M248="","",'Métrés Descriptifs'!M248))</f>
        <v>Enduit stuqué avec base de plâtre à la chaux hydraulique naturelle, renforcé par un treillis en fibre de verre et prêt à être peint (mesuré en projection horizontale) - PA12</v>
      </c>
      <c r="C70" s="43" t="str">
        <f>IF('Métrés Descriptifs'!$L248="","",IF('Métrés Descriptifs'!N248="","",'Métrés Descriptifs'!N248))</f>
        <v>m2</v>
      </c>
      <c r="D70" s="44">
        <f>IF('Métrés Descriptifs'!$L248="","",IF('Métrés Descriptifs'!W248="","",'Métrés Descriptifs'!W248))</f>
        <v>10.5</v>
      </c>
      <c r="E70" s="45"/>
      <c r="F70" s="45" t="str">
        <f t="shared" si="0"/>
        <v/>
      </c>
      <c r="G70" s="46"/>
      <c r="I70" s="20"/>
      <c r="L70" s="20"/>
    </row>
    <row r="71" spans="1:12" s="21" customFormat="1" ht="101.25">
      <c r="A71" s="42" t="str">
        <f>IF('Métrés Descriptifs'!$L255="","",IF('Métrés Descriptifs'!L255="","",'Métrés Descriptifs'!L255))</f>
        <v>1.6.3</v>
      </c>
      <c r="B71" s="42" t="str">
        <f>IF('Métrés Descriptifs'!$L255="","",IF('Métrés Descriptifs'!M255="","",'Métrés Descriptifs'!M255))</f>
        <v>Fourniture et pose de carreaux de céramique existants avec le motif de la fleur de lys, y compris l'enlèvement soigneux et la récupération des mêmes carreaux dans une autre pièce, et la reproduction de nouveaux carreaux (environ 70%) pour la pose, selon le plan de l'I.S., y compris les enduits intérieurs à base de chaux hydraulique si nécessaire, l'imperméabilisation des murs dans les zones de douche avec SIKA TOPSEAL, le jointoiement des joints, les accessoires, les matériaux et tous les travaux et les finitions nécessaires. - PA1</v>
      </c>
      <c r="C71" s="43" t="str">
        <f>IF('Métrés Descriptifs'!$L255="","",IF('Métrés Descriptifs'!N255="","",'Métrés Descriptifs'!N255))</f>
        <v>m2</v>
      </c>
      <c r="D71" s="44">
        <f>IF('Métrés Descriptifs'!$L255="","",IF('Métrés Descriptifs'!W255="","",'Métrés Descriptifs'!W255))</f>
        <v>2.5</v>
      </c>
      <c r="E71" s="45"/>
      <c r="F71" s="45" t="str">
        <f t="shared" si="0"/>
        <v/>
      </c>
      <c r="G71" s="46"/>
      <c r="I71" s="20"/>
      <c r="L71" s="20"/>
    </row>
    <row r="72" spans="1:12" s="21" customFormat="1" ht="90">
      <c r="A72" s="42" t="str">
        <f>IF('Métrés Descriptifs'!$L260="","",IF('Métrés Descriptifs'!L260="","",'Métrés Descriptifs'!L260))</f>
        <v>1.6.4</v>
      </c>
      <c r="B72" s="42" t="str">
        <f>IF('Métrés Descriptifs'!$L260="","",IF('Métrés Descriptifs'!M260="","",'Métrés Descriptifs'!M260))</f>
        <v>Fourniture et pose de carreaux de céramique AZULCER ESSENTIAL à effet manuel, de couleur LIN BLANC, référence E37, 150x150 mm, ou de couleur similaire à la céramique existante, y compris les enduits intérieurs à base de chaux hydraulique si nécessaire, l'imperméabilisation des murs dans les zones de douche avec SIKA TOPSEAL, le jointoiement des joints, les accessoires, les matériaux et tous les travaux et finitions nécessaires. - PA2</v>
      </c>
      <c r="C72" s="43" t="str">
        <f>IF('Métrés Descriptifs'!$L260="","",IF('Métrés Descriptifs'!N260="","",'Métrés Descriptifs'!N260))</f>
        <v>m2</v>
      </c>
      <c r="D72" s="44">
        <f>IF('Métrés Descriptifs'!$L260="","",IF('Métrés Descriptifs'!W260="","",'Métrés Descriptifs'!W260))</f>
        <v>20.5</v>
      </c>
      <c r="E72" s="45"/>
      <c r="F72" s="45" t="str">
        <f t="shared" si="0"/>
        <v/>
      </c>
      <c r="G72" s="46"/>
      <c r="I72" s="20"/>
      <c r="L72" s="20"/>
    </row>
    <row r="73" spans="1:12" s="21" customFormat="1" ht="90">
      <c r="A73" s="42" t="str">
        <f>IF('Métrés Descriptifs'!$L266="","",IF('Métrés Descriptifs'!L266="","",'Métrés Descriptifs'!L266))</f>
        <v>1.6.5</v>
      </c>
      <c r="B73" s="42" t="str">
        <f>IF('Métrés Descriptifs'!$L266="","",IF('Métrés Descriptifs'!M266="","",'Métrés Descriptifs'!M266))</f>
        <v>Fourniture et pose de carreaux de céramique AZULCER ESSENTIAL à effet manuel, de couleur LIN BLANC, référence E37, 150x150 mm, ou d'une couleur similaire à celle des carreaux de céramique existants avec fleur de lys (PA1), y compris les enduits intérieurs à base de chaux hydraulique si nécessaire, l'imperméabilisation des murs dans les zones de douche avec SIKA TOPSEAL, le jointoiement des joints, les accessoires, les matériaux et tous les travaux et finitions nécessaires. - PA13</v>
      </c>
      <c r="C73" s="43" t="str">
        <f>IF('Métrés Descriptifs'!$L266="","",IF('Métrés Descriptifs'!N266="","",'Métrés Descriptifs'!N266))</f>
        <v>m2</v>
      </c>
      <c r="D73" s="44">
        <f>IF('Métrés Descriptifs'!$L266="","",IF('Métrés Descriptifs'!W266="","",'Métrés Descriptifs'!W266))</f>
        <v>4</v>
      </c>
      <c r="E73" s="45"/>
      <c r="F73" s="45" t="str">
        <f t="shared" si="0"/>
        <v/>
      </c>
      <c r="G73" s="46"/>
      <c r="I73" s="20"/>
      <c r="L73" s="20"/>
    </row>
    <row r="74" spans="1:12" s="21" customFormat="1" ht="90">
      <c r="A74" s="42" t="str">
        <f>IF('Métrés Descriptifs'!$L271="","",IF('Métrés Descriptifs'!L271="","",'Métrés Descriptifs'!L271))</f>
        <v>1.6.6</v>
      </c>
      <c r="B74" s="42" t="str">
        <f>IF('Métrés Descriptifs'!$L271="","",IF('Métrés Descriptifs'!M271="","",'Métrés Descriptifs'!M271))</f>
        <v>Fourniture et pose de carreaux en grès cérame technique PAVIGRÉS, série ILLUSIVE, dans le coloris WINTER DAY, référence HD15, en pièces de format 197x197 mm, avec finition MATE, y compris les enduits intérieurs à base de chaux hydraulique si nécessaire, l'imperméabilisation des murs dans les zones de douche avec SIKA TOPSEAL, les encastrements, le jointoiement des joints, les accessoires, les matériaux et tous les travaux et finitions nécessaires. - PA3</v>
      </c>
      <c r="C74" s="43" t="str">
        <f>IF('Métrés Descriptifs'!$L271="","",IF('Métrés Descriptifs'!N271="","",'Métrés Descriptifs'!N271))</f>
        <v>m2</v>
      </c>
      <c r="D74" s="44">
        <f>IF('Métrés Descriptifs'!$L271="","",IF('Métrés Descriptifs'!W271="","",'Métrés Descriptifs'!W271))</f>
        <v>150</v>
      </c>
      <c r="E74" s="45"/>
      <c r="F74" s="45" t="str">
        <f t="shared" si="0"/>
        <v/>
      </c>
      <c r="G74" s="46"/>
      <c r="I74" s="20"/>
      <c r="L74" s="20"/>
    </row>
    <row r="75" spans="1:12" s="21" customFormat="1" ht="56.25">
      <c r="A75" s="42" t="str">
        <f>IF('Métrés Descriptifs'!$L292="","",IF('Métrés Descriptifs'!L292="","",'Métrés Descriptifs'!L292))</f>
        <v>1.6.7</v>
      </c>
      <c r="B75" s="42" t="str">
        <f>IF('Métrés Descriptifs'!$L292="","",IF('Métrés Descriptifs'!M292="","",'Métrés Descriptifs'!M292))</f>
        <v>Travaux de peinture, y compris la préparation préalable des surfaces, l'application de l'isolation sur les murs extérieurs, l'utilisation d'échafaudages, de plates-formes ou de tout autre moyen de levage, le nettoyage, les matériaux et tous les travaux permettant d'assurer une exécution et une finition parfaites.</v>
      </c>
      <c r="C75" s="43" t="str">
        <f>IF('Métrés Descriptifs'!$L292="","",IF('Métrés Descriptifs'!N292="","",'Métrés Descriptifs'!N292))</f>
        <v/>
      </c>
      <c r="D75" s="44" t="str">
        <f>IF('Métrés Descriptifs'!$L292="","",IF('Métrés Descriptifs'!W292="","",'Métrés Descriptifs'!W292))</f>
        <v/>
      </c>
      <c r="E75" s="45"/>
      <c r="F75" s="45" t="str">
        <f t="shared" si="0"/>
        <v/>
      </c>
      <c r="G75" s="46"/>
      <c r="I75" s="20"/>
      <c r="L75" s="20"/>
    </row>
    <row r="76" spans="1:12" s="21" customFormat="1" ht="45">
      <c r="A76" s="42" t="str">
        <f>IF('Métrés Descriptifs'!$L294="","",IF('Métrés Descriptifs'!L294="","",'Métrés Descriptifs'!L294))</f>
        <v>1.6.7.1</v>
      </c>
      <c r="B76" s="42" t="str">
        <f>IF('Métrés Descriptifs'!$L294="","",IF('Métrés Descriptifs'!M294="","",'Métrés Descriptifs'!M294))</f>
        <v>Avec la peinture émail acrylique et à l'eau CINACRYL MATE - référence 12-230, de couleur BLANCHE RAL 9016, y compris le primaire CINOLINTE - référence 54-850 ou EP/GC300 - référence 10-600, selon le support - PA11.</v>
      </c>
      <c r="C76" s="43" t="str">
        <f>IF('Métrés Descriptifs'!$L294="","",IF('Métrés Descriptifs'!N294="","",'Métrés Descriptifs'!N294))</f>
        <v>m2</v>
      </c>
      <c r="D76" s="44">
        <f>IF('Métrés Descriptifs'!$L294="","",IF('Métrés Descriptifs'!W294="","",'Métrés Descriptifs'!W294))</f>
        <v>580</v>
      </c>
      <c r="E76" s="45"/>
      <c r="F76" s="45" t="str">
        <f t="shared" si="0"/>
        <v/>
      </c>
      <c r="G76" s="46"/>
      <c r="I76" s="20"/>
      <c r="L76" s="20"/>
    </row>
    <row r="77" spans="1:12" s="21" customFormat="1">
      <c r="A77" s="186" t="str">
        <f>IF('Métrés Descriptifs'!$L318="","",IF('Métrés Descriptifs'!L318="","",'Métrés Descriptifs'!L318))</f>
        <v>1.7</v>
      </c>
      <c r="B77" s="226" t="str">
        <f>IF('Métrés Descriptifs'!$L318="","",IF('Métrés Descriptifs'!M318="","",'Métrés Descriptifs'!M318))</f>
        <v>REVÊTEMENT DE SOL ET PLINTHES - PHASE 1</v>
      </c>
      <c r="C77" s="43" t="str">
        <f>IF('Métrés Descriptifs'!$L318="","",IF('Métrés Descriptifs'!N318="","",'Métrés Descriptifs'!N318))</f>
        <v/>
      </c>
      <c r="D77" s="44" t="str">
        <f>IF('Métrés Descriptifs'!$L318="","",IF('Métrés Descriptifs'!W318="","",'Métrés Descriptifs'!W318))</f>
        <v/>
      </c>
      <c r="E77" s="45"/>
      <c r="F77" s="45" t="str">
        <f t="shared" si="0"/>
        <v/>
      </c>
      <c r="G77" s="190">
        <f>SUM(F77:F85)</f>
        <v>0</v>
      </c>
      <c r="I77" s="20"/>
      <c r="L77" s="20"/>
    </row>
    <row r="78" spans="1:12" s="21" customFormat="1" ht="112.5">
      <c r="A78" s="42" t="str">
        <f>IF('Métrés Descriptifs'!$L320="","",IF('Métrés Descriptifs'!L320="","",'Métrés Descriptifs'!L320))</f>
        <v>1.7.1</v>
      </c>
      <c r="B78" s="42" t="str">
        <f>IF('Métrés Descriptifs'!$L320="","",IF('Métrés Descriptifs'!M320="","",'Métrés Descriptifs'!M320))</f>
        <v>Conservation, entretien et réparation du parquet existant, avec l'application d'un vernis polyuréthane incolore à deux composants, finition brillante à la cire, de CIN, DUROCIN 2K CERA, référence 77-020, y compris le glaçage pour rapprocher la couleur finale de celle existante, et le remplissage avec de nouvelles pièces de bois si nécessaire, le lissage, le colmatage des brèches, le traitement des joints, le traitement préventif et curatif du bois contre les champignons, les vers du bois, les insectes xylophages et les termites, la finition, les matériaux et tous les travaux permettant d'obtenir une exécution et une finition parfaites. - PV4 et OT8</v>
      </c>
      <c r="C78" s="43" t="str">
        <f>IF('Métrés Descriptifs'!$L320="","",IF('Métrés Descriptifs'!N320="","",'Métrés Descriptifs'!N320))</f>
        <v>m2</v>
      </c>
      <c r="D78" s="44">
        <f>IF('Métrés Descriptifs'!$L320="","",IF('Métrés Descriptifs'!W320="","",'Métrés Descriptifs'!W320))</f>
        <v>147.5</v>
      </c>
      <c r="E78" s="45"/>
      <c r="F78" s="45" t="str">
        <f t="shared" si="0"/>
        <v/>
      </c>
      <c r="G78" s="46"/>
      <c r="I78" s="20"/>
      <c r="L78" s="20"/>
    </row>
    <row r="79" spans="1:12" s="21" customFormat="1" ht="101.25">
      <c r="A79" s="42" t="str">
        <f>IF('Métrés Descriptifs'!$L339="","",IF('Métrés Descriptifs'!L339="","",'Métrés Descriptifs'!L339))</f>
        <v>1.7.2</v>
      </c>
      <c r="B79" s="42" t="str">
        <f>IF('Métrés Descriptifs'!$L339="","",IF('Métrés Descriptifs'!M339="","",'Métrés Descriptifs'!M339))</f>
        <v>Fourniture et pose d'un parquet en pin, sans nœuds, dimensions 140 x 22 mm, avec application d'un vernis polyuréthane incolore à deux composants, finition brillante à la cire, par CIN, DUROCIN 2K CERA, référence 77-020, y compris le glaçage pour rapprocher la couleur finale de celle existante, raccord mâle/femelle des deux côtés, collé et cloué sur le viroc, lissage, traitement des joints, finitions, matériaux (réutilisation éventuelle du parquet existant déposé) et tous travaux pour une exécution et une finition parfaites. PV3 et LAJE04</v>
      </c>
      <c r="C79" s="43" t="str">
        <f>IF('Métrés Descriptifs'!$L339="","",IF('Métrés Descriptifs'!N339="","",'Métrés Descriptifs'!N339))</f>
        <v>m2</v>
      </c>
      <c r="D79" s="44">
        <f>IF('Métrés Descriptifs'!$L339="","",IF('Métrés Descriptifs'!W339="","",'Métrés Descriptifs'!W339))</f>
        <v>48</v>
      </c>
      <c r="E79" s="45"/>
      <c r="F79" s="45" t="str">
        <f t="shared" si="0"/>
        <v/>
      </c>
      <c r="G79" s="46"/>
      <c r="I79" s="20"/>
      <c r="L79" s="20"/>
    </row>
    <row r="80" spans="1:12" s="21" customFormat="1" ht="90">
      <c r="A80" s="42" t="str">
        <f>IF('Métrés Descriptifs'!$L352="","",IF('Métrés Descriptifs'!L352="","",'Métrés Descriptifs'!L352))</f>
        <v>1.7.3</v>
      </c>
      <c r="B80" s="42" t="str">
        <f>IF('Métrés Descriptifs'!$L352="","",IF('Métrés Descriptifs'!M352="","",'Métrés Descriptifs'!M352))</f>
        <v>Fourniture et pose de revêtement de sol en grès cérame technique PAVIGRÉS, série ILLUSIVE, dans le coloris DELICATE DAY, référence DD73, avec des pièces de format 197x197 mm, avec finition MAT, y compris l'imperméabilisation du sol et des plinthes (hauteur 0,20 cm) avec SIKA TOPSEAL, les mortiers de régularisation et de pose, le traitement des joints, les finitions, le profilé de transition en aluminium caché, les matériaux et tous les travaux nécessaires pour obtenir une exécution et une finition parfaites. - PV1 et LAJE05</v>
      </c>
      <c r="C80" s="43" t="str">
        <f>IF('Métrés Descriptifs'!$L352="","",IF('Métrés Descriptifs'!N352="","",'Métrés Descriptifs'!N352))</f>
        <v>m2</v>
      </c>
      <c r="D80" s="44">
        <f>IF('Métrés Descriptifs'!$L352="","",IF('Métrés Descriptifs'!W352="","",'Métrés Descriptifs'!W352))</f>
        <v>35.300000000000004</v>
      </c>
      <c r="E80" s="45"/>
      <c r="F80" s="45" t="str">
        <f t="shared" si="0"/>
        <v/>
      </c>
      <c r="G80" s="46"/>
      <c r="I80" s="20"/>
      <c r="L80" s="20"/>
    </row>
    <row r="81" spans="1:12" s="21" customFormat="1" ht="90">
      <c r="A81" s="42" t="str">
        <f>IF('Métrés Descriptifs'!$L361="","",IF('Métrés Descriptifs'!L361="","",'Métrés Descriptifs'!L361))</f>
        <v>1.7.4</v>
      </c>
      <c r="B81" s="42" t="str">
        <f>IF('Métrés Descriptifs'!$L361="","",IF('Métrés Descriptifs'!M361="","",'Métrés Descriptifs'!M361))</f>
        <v>Fourniture et pose de revêtement de sol en grès cérame PAVIGRÉS, série CLOUD, couleur TAUPE, référence M17818, avec des pièces de format 597x597 mm, finition MATE, y compris l'imperméabilisation du sol et des plinthes (hauteur 0,20 cm) avec SIKA TOPSEAL, les mortiers de régularisation et de pose, le traitement des joints, les finitions, le profilé de transition en aluminium caché, les matériaux et tous les travaux pour obtenir une exécution et une finition parfaites. - PV2 et LAJE05</v>
      </c>
      <c r="C81" s="43" t="str">
        <f>IF('Métrés Descriptifs'!$L361="","",IF('Métrés Descriptifs'!N361="","",'Métrés Descriptifs'!N361))</f>
        <v>m2</v>
      </c>
      <c r="D81" s="44">
        <f>IF('Métrés Descriptifs'!$L361="","",IF('Métrés Descriptifs'!W361="","",'Métrés Descriptifs'!W361))</f>
        <v>6.8</v>
      </c>
      <c r="E81" s="45"/>
      <c r="F81" s="45" t="str">
        <f t="shared" si="0"/>
        <v/>
      </c>
      <c r="G81" s="46"/>
      <c r="I81" s="20"/>
      <c r="L81" s="20"/>
    </row>
    <row r="82" spans="1:12" s="21" customFormat="1" ht="78.75">
      <c r="A82" s="42" t="str">
        <f>IF('Métrés Descriptifs'!$L366="","",IF('Métrés Descriptifs'!L366="","",'Métrés Descriptifs'!L366))</f>
        <v>1.7.5</v>
      </c>
      <c r="B82" s="42" t="str">
        <f>IF('Métrés Descriptifs'!$L366="","",IF('Métrés Descriptifs'!M366="","",'Métrés Descriptifs'!M366))</f>
        <v>Fourniture et pose de marches en bois de pin, avec application d'un vernis polyuréthane incolore à deux composants, finition brillante à la cire, par CIN, DUROCIN 2K CERA, référence 77-020, y compris lasure pour rapprocher la couleur finale de celle existante, collées et clouées sur la poutre, lissage, traitement des joints, finitions, matériaux et tous travaux pour obtenir une exécution et une finition parfaites.</v>
      </c>
      <c r="C82" s="43" t="str">
        <f>IF('Métrés Descriptifs'!$L366="","",IF('Métrés Descriptifs'!N366="","",'Métrés Descriptifs'!N366))</f>
        <v/>
      </c>
      <c r="D82" s="44" t="str">
        <f>IF('Métrés Descriptifs'!$L366="","",IF('Métrés Descriptifs'!W366="","",'Métrés Descriptifs'!W366))</f>
        <v/>
      </c>
      <c r="E82" s="45"/>
      <c r="F82" s="45" t="str">
        <f t="shared" si="0"/>
        <v/>
      </c>
      <c r="G82" s="46"/>
      <c r="I82" s="20"/>
      <c r="L82" s="20"/>
    </row>
    <row r="83" spans="1:12" s="21" customFormat="1" ht="22.5">
      <c r="A83" s="42" t="str">
        <f>IF('Métrés Descriptifs'!$L368="","",IF('Métrés Descriptifs'!L368="","",'Métrés Descriptifs'!L368))</f>
        <v>1.7.5.1</v>
      </c>
      <c r="B83" s="42" t="str">
        <f>IF('Métrés Descriptifs'!$L368="","",IF('Métrés Descriptifs'!M368="","",'Métrés Descriptifs'!M368))</f>
        <v>Couverture de section ±30x4 cm et miroir de section ±16x2 cm avec museau de 30 mm - OT4</v>
      </c>
      <c r="C83" s="43" t="str">
        <f>IF('Métrés Descriptifs'!$L368="","",IF('Métrés Descriptifs'!N368="","",'Métrés Descriptifs'!N368))</f>
        <v>ml</v>
      </c>
      <c r="D83" s="44">
        <f>IF('Métrés Descriptifs'!$L368="","",IF('Métrés Descriptifs'!W368="","",'Métrés Descriptifs'!W368))</f>
        <v>22</v>
      </c>
      <c r="E83" s="45"/>
      <c r="F83" s="45" t="str">
        <f t="shared" si="0"/>
        <v/>
      </c>
      <c r="G83" s="46"/>
      <c r="I83" s="20"/>
      <c r="L83" s="20"/>
    </row>
    <row r="84" spans="1:12" s="21" customFormat="1" ht="123.75">
      <c r="A84" s="42" t="str">
        <f>IF('Métrés Descriptifs'!$L376="","",IF('Métrés Descriptifs'!L376="","",'Métrés Descriptifs'!L376))</f>
        <v>1.7.6</v>
      </c>
      <c r="B84" s="42" t="str">
        <f>IF('Métrés Descriptifs'!$L376="","",IF('Métrés Descriptifs'!M376="","",'Métrés Descriptifs'!M376))</f>
        <v>Réparation et peinture de la plinthe existante en bois massif d'une hauteur de 150 mm, laquée avec une peinture émail synthétique à faible teneur en COV de CIN, SINTECIN SATINADO - référence 48-261, de couleur BLANC CHAUD RAL 9010, y compris le primaire SINTÉTICO MADEIRA - référence 40-920 et la sous-couche UNIVERSAL - référence 40-400, avec finition mate, lissage, recouvrement des défauts, traitement des joints, traitement préventif et curatif du bois contre les champignons, les vers du bois, les insectes xylophages et les termites, finition, matériaux et tous les travaux permettant d'obtenir une exécution et une finition parfaites. (mesuré en projection horizontale) - R6 et OT7</v>
      </c>
      <c r="C84" s="43" t="str">
        <f>IF('Métrés Descriptifs'!$L376="","",IF('Métrés Descriptifs'!N376="","",'Métrés Descriptifs'!N376))</f>
        <v>ml</v>
      </c>
      <c r="D84" s="44">
        <f>IF('Métrés Descriptifs'!$L376="","",IF('Métrés Descriptifs'!W376="","",'Métrés Descriptifs'!W376))</f>
        <v>60</v>
      </c>
      <c r="E84" s="45"/>
      <c r="F84" s="45" t="str">
        <f t="shared" si="0"/>
        <v/>
      </c>
      <c r="G84" s="46"/>
      <c r="I84" s="20"/>
      <c r="L84" s="20"/>
    </row>
    <row r="85" spans="1:12" s="21" customFormat="1" ht="101.25">
      <c r="A85" s="42" t="str">
        <f>IF('Métrés Descriptifs'!$L388="","",IF('Métrés Descriptifs'!L388="","",'Métrés Descriptifs'!L388))</f>
        <v>1.7.7</v>
      </c>
      <c r="B85" s="42" t="str">
        <f>IF('Métrés Descriptifs'!$L388="","",IF('Métrés Descriptifs'!M388="","",'Métrés Descriptifs'!M388))</f>
        <v>Fourniture et pose de plinthes en MDF hydrofuge, de même dessin que la plinthe existante, 150x15 mm, laquées avec la peinture émail synthétique à faible COV de CIN, SINTECIN SATINADO - référence 48-261, de couleur BLANC CHAUD RAL 9010, comprenant le primaire SINTÉTICO MADEIRA - référence 40-920 et la sous-couche UNIVERSAL - référence 40-400, avec finition mate, traitement des joints, finitions, matériaux et tous travaux permettant d'obtenir une exécution et une finition parfaites. (mesuré en projection horizontale) - R2 et OT7</v>
      </c>
      <c r="C85" s="43" t="str">
        <f>IF('Métrés Descriptifs'!$L388="","",IF('Métrés Descriptifs'!N388="","",'Métrés Descriptifs'!N388))</f>
        <v>ml</v>
      </c>
      <c r="D85" s="44">
        <f>IF('Métrés Descriptifs'!$L388="","",IF('Métrés Descriptifs'!W388="","",'Métrés Descriptifs'!W388))</f>
        <v>70.5</v>
      </c>
      <c r="E85" s="45"/>
      <c r="F85" s="45" t="str">
        <f t="shared" si="0"/>
        <v/>
      </c>
      <c r="G85" s="46"/>
      <c r="I85" s="20"/>
      <c r="L85" s="20"/>
    </row>
    <row r="86" spans="1:12" s="21" customFormat="1">
      <c r="A86" s="186" t="str">
        <f>IF('Métrés Descriptifs'!$L403="","",IF('Métrés Descriptifs'!L403="","",'Métrés Descriptifs'!L403))</f>
        <v>1.8</v>
      </c>
      <c r="B86" s="226" t="str">
        <f>IF('Métrés Descriptifs'!$L403="","",IF('Métrés Descriptifs'!M403="","",'Métrés Descriptifs'!M403))</f>
        <v>REVÊTEMENT DE PLAFOND - PHASE 1</v>
      </c>
      <c r="C86" s="43" t="str">
        <f>IF('Métrés Descriptifs'!$L403="","",IF('Métrés Descriptifs'!N403="","",'Métrés Descriptifs'!N403))</f>
        <v/>
      </c>
      <c r="D86" s="44" t="str">
        <f>IF('Métrés Descriptifs'!$L403="","",IF('Métrés Descriptifs'!W403="","",'Métrés Descriptifs'!W403))</f>
        <v/>
      </c>
      <c r="E86" s="45"/>
      <c r="F86" s="45" t="str">
        <f t="shared" si="0"/>
        <v/>
      </c>
      <c r="G86" s="190">
        <f>SUM(F86:F96)</f>
        <v>0</v>
      </c>
      <c r="I86" s="20"/>
      <c r="L86" s="20"/>
    </row>
    <row r="87" spans="1:12" s="21" customFormat="1" ht="101.25">
      <c r="A87" s="42" t="str">
        <f>IF('Métrés Descriptifs'!$L405="","",IF('Métrés Descriptifs'!L405="","",'Métrés Descriptifs'!L405))</f>
        <v>1.8.1</v>
      </c>
      <c r="B87" s="42" t="str">
        <f>IF('Métrés Descriptifs'!$L405="","",IF('Métrés Descriptifs'!M405="","",'Métrés Descriptifs'!M405))</f>
        <v>Fourniture et exécution complète du faux-plafond en plaques de plâtre avec des plaques Knauf STD de 15 mm d'épaisseur, avec mortier de fibres incombustibles TECWOOL F de 24 mm d'épaisseur et treillis de fixation (certifié CF60), isolation en laine de roche entre les poutres avec 40 Kg/m3 et une épaisseur de 80 mm, finitions, ailettes, structure de fixation et de support, poutres verticales, matériaux et tous les travaux pour obtenir une exécution et une finition parfaites - Mesure en projection horizontale -T3 et LAJE 04, 05, 11 et 12</v>
      </c>
      <c r="C87" s="43" t="str">
        <f>IF('Métrés Descriptifs'!$L405="","",IF('Métrés Descriptifs'!N405="","",'Métrés Descriptifs'!N405))</f>
        <v>m2</v>
      </c>
      <c r="D87" s="44">
        <f>IF('Métrés Descriptifs'!$L405="","",IF('Métrés Descriptifs'!W405="","",'Métrés Descriptifs'!W405))</f>
        <v>173</v>
      </c>
      <c r="E87" s="45"/>
      <c r="F87" s="45" t="str">
        <f t="shared" si="0"/>
        <v/>
      </c>
      <c r="G87" s="46"/>
      <c r="I87" s="20"/>
      <c r="L87" s="20"/>
    </row>
    <row r="88" spans="1:12" s="21" customFormat="1" ht="101.25">
      <c r="A88" s="42" t="str">
        <f>IF('Métrés Descriptifs'!$L426="","",IF('Métrés Descriptifs'!L426="","",'Métrés Descriptifs'!L426))</f>
        <v>1.8.2</v>
      </c>
      <c r="B88" s="42" t="str">
        <f>IF('Métrés Descriptifs'!$L426="","",IF('Métrés Descriptifs'!M426="","",'Métrés Descriptifs'!M426))</f>
        <v>Fourniture et exécution complète du faux plafond en placoplâtre avec plaque Knauf H de 15 mm d'épaisseur imperméable à l'eau, avec mortier fibreux incombustible TECWOOL F de 24 mm d'épaisseur et treillis de fixation (certifié CF60), isolation en laine de roche entre les poutres avec 40 Kg/m3 et une épaisseur de 80 mm, finitions, ailettes, structure de fixation et de support, poutres verticales, matériaux et tous travaux pour une parfaite exécution et finition - Mesure en projection horizontale -T2 et LAJE 04, 05, 11 et 12.</v>
      </c>
      <c r="C88" s="43" t="str">
        <f>IF('Métrés Descriptifs'!$L426="","",IF('Métrés Descriptifs'!N426="","",'Métrés Descriptifs'!N426))</f>
        <v>m2</v>
      </c>
      <c r="D88" s="44">
        <f>IF('Métrés Descriptifs'!$L426="","",IF('Métrés Descriptifs'!W426="","",'Métrés Descriptifs'!W426))</f>
        <v>47</v>
      </c>
      <c r="E88" s="45"/>
      <c r="F88" s="45" t="str">
        <f t="shared" si="0"/>
        <v/>
      </c>
      <c r="G88" s="46"/>
      <c r="I88" s="20"/>
      <c r="L88" s="20"/>
    </row>
    <row r="89" spans="1:12" s="21" customFormat="1" ht="90">
      <c r="A89" s="42" t="str">
        <f>IF('Métrés Descriptifs'!$L436="","",IF('Métrés Descriptifs'!L436="","",'Métrés Descriptifs'!L436))</f>
        <v>1.8.3</v>
      </c>
      <c r="B89" s="42" t="str">
        <f>IF('Métrés Descriptifs'!$L436="","",IF('Métrés Descriptifs'!M436="","",'Métrés Descriptifs'!M436))</f>
        <v>Entretien et maintenance des revêtements en plâtre et en stuc existants, y compris l'application occasionnelle d'un nouveau revêtement dans les zones endommagées ou l'enlèvement du câblage existant, renforcé par un treillis en fibre de verre (estimé à 10 % de la nouvelle surface) et prêt à être peint, ainsi que le nettoyage, la maintenance et l'entretien des carreaux de céramique sur les plinthes et les lambris existants (mesuré en projection horizontale) - PA5</v>
      </c>
      <c r="C89" s="43" t="str">
        <f>IF('Métrés Descriptifs'!$L436="","",IF('Métrés Descriptifs'!N436="","",'Métrés Descriptifs'!N436))</f>
        <v>m2</v>
      </c>
      <c r="D89" s="44">
        <f>IF('Métrés Descriptifs'!$L436="","",IF('Métrés Descriptifs'!W436="","",'Métrés Descriptifs'!W436))</f>
        <v>12.5</v>
      </c>
      <c r="E89" s="45"/>
      <c r="F89" s="45" t="str">
        <f t="shared" si="0"/>
        <v/>
      </c>
      <c r="G89" s="46"/>
      <c r="I89" s="20"/>
      <c r="L89" s="20"/>
    </row>
    <row r="90" spans="1:12" s="21" customFormat="1" ht="56.25">
      <c r="A90" s="42" t="str">
        <f>IF('Métrés Descriptifs'!$L441="","",IF('Métrés Descriptifs'!L441="","",'Métrés Descriptifs'!L441))</f>
        <v>1.8.4</v>
      </c>
      <c r="B90" s="42" t="str">
        <f>IF('Métrés Descriptifs'!$L441="","",IF('Métrés Descriptifs'!M441="","",'Métrés Descriptifs'!M441))</f>
        <v>Fourniture et exécution complète de moulures de couronnement en polystyrène avec le même dessin que les moulures existantes, y compris les barres, les finitions, la structure de fixation et de support, les matériaux et tous les travaux pour obtenir une exécution et une finition parfaites - Mesure en projection horizontale.</v>
      </c>
      <c r="C90" s="43" t="str">
        <f>IF('Métrés Descriptifs'!$L441="","",IF('Métrés Descriptifs'!N441="","",'Métrés Descriptifs'!N441))</f>
        <v/>
      </c>
      <c r="D90" s="44" t="str">
        <f>IF('Métrés Descriptifs'!$L441="","",IF('Métrés Descriptifs'!W441="","",'Métrés Descriptifs'!W441))</f>
        <v/>
      </c>
      <c r="E90" s="45"/>
      <c r="F90" s="45" t="str">
        <f t="shared" si="0"/>
        <v/>
      </c>
      <c r="G90" s="46"/>
      <c r="I90" s="20"/>
      <c r="L90" s="20"/>
    </row>
    <row r="91" spans="1:12" s="21" customFormat="1" ht="56.25">
      <c r="A91" s="42" t="str">
        <f>IF('Métrés Descriptifs'!$L443="","",IF('Métrés Descriptifs'!L443="","",'Métrés Descriptifs'!L443))</f>
        <v>1.8.4.1</v>
      </c>
      <c r="B91" s="42" t="str">
        <f>IF('Métrés Descriptifs'!$L443="","",IF('Métrés Descriptifs'!M443="","",'Métrés Descriptifs'!M443))</f>
        <v>Plafond NOËL &amp; MARQUET, composé du profil SL SANCAS NOMASTYL, référence 3007251, avec des pièces de 100 x 100 x 2000 mm, et du profil N SANCAS NOMASTYL, référence 3003176, avec des pièces de 70 x 20 x 2000 mm, tous les deux peints en BLANC - S2</v>
      </c>
      <c r="C91" s="43" t="str">
        <f>IF('Métrés Descriptifs'!$L443="","",IF('Métrés Descriptifs'!N443="","",'Métrés Descriptifs'!N443))</f>
        <v>ml</v>
      </c>
      <c r="D91" s="44">
        <f>IF('Métrés Descriptifs'!$L443="","",IF('Métrés Descriptifs'!W443="","",'Métrés Descriptifs'!W443))</f>
        <v>77</v>
      </c>
      <c r="E91" s="45"/>
      <c r="F91" s="45" t="str">
        <f t="shared" si="0"/>
        <v/>
      </c>
      <c r="G91" s="46"/>
      <c r="I91" s="20"/>
      <c r="L91" s="20"/>
    </row>
    <row r="92" spans="1:12" s="21" customFormat="1" ht="33.75">
      <c r="A92" s="42" t="str">
        <f>IF('Métrés Descriptifs'!$L455="","",IF('Métrés Descriptifs'!L455="","",'Métrés Descriptifs'!L455))</f>
        <v>1.8.4.2</v>
      </c>
      <c r="B92" s="42" t="str">
        <f>IF('Métrés Descriptifs'!$L455="","",IF('Métrés Descriptifs'!M455="","",'Métrés Descriptifs'!M455))</f>
        <v>Rosace de plafond NOËL &amp; MARQUET, profil GP NOMASTYL, référence 3004245, avec pièces de 100 x 100 x 2000 mm, peinte en BLANC - S3</v>
      </c>
      <c r="C92" s="43" t="str">
        <f>IF('Métrés Descriptifs'!$L455="","",IF('Métrés Descriptifs'!N455="","",'Métrés Descriptifs'!N455))</f>
        <v>ml</v>
      </c>
      <c r="D92" s="44">
        <f>IF('Métrés Descriptifs'!$L455="","",IF('Métrés Descriptifs'!W455="","",'Métrés Descriptifs'!W455))</f>
        <v>38</v>
      </c>
      <c r="E92" s="45"/>
      <c r="F92" s="45" t="str">
        <f t="shared" ref="F92:F155" si="2">IF(E92="","",PRODUCT(D92:E92))</f>
        <v/>
      </c>
      <c r="G92" s="46"/>
      <c r="I92" s="20"/>
      <c r="L92" s="20"/>
    </row>
    <row r="93" spans="1:12" s="21" customFormat="1" ht="33.75">
      <c r="A93" s="42" t="str">
        <f>IF('Métrés Descriptifs'!$L460="","",IF('Métrés Descriptifs'!L460="","",'Métrés Descriptifs'!L460))</f>
        <v>1.8.4.3</v>
      </c>
      <c r="B93" s="42" t="str">
        <f>IF('Métrés Descriptifs'!$L460="","",IF('Métrés Descriptifs'!M460="","",'Métrés Descriptifs'!M460))</f>
        <v>Rosace de plafond NOËL &amp; MARQUET, profil NE2 Pure Sancas NOMASTYL, référence 3015312, avec des pièces de 60 x 60 x 2000 mm, peintes en BLANC - S4</v>
      </c>
      <c r="C93" s="43" t="str">
        <f>IF('Métrés Descriptifs'!$L460="","",IF('Métrés Descriptifs'!N460="","",'Métrés Descriptifs'!N460))</f>
        <v>ml</v>
      </c>
      <c r="D93" s="44">
        <f>IF('Métrés Descriptifs'!$L460="","",IF('Métrés Descriptifs'!W460="","",'Métrés Descriptifs'!W460))</f>
        <v>54.5</v>
      </c>
      <c r="E93" s="45"/>
      <c r="F93" s="45" t="str">
        <f t="shared" si="2"/>
        <v/>
      </c>
      <c r="G93" s="46"/>
      <c r="I93" s="20"/>
      <c r="L93" s="20"/>
    </row>
    <row r="94" spans="1:12" s="21" customFormat="1" ht="67.5">
      <c r="A94" s="42" t="str">
        <f>IF('Métrés Descriptifs'!$L471="","",IF('Métrés Descriptifs'!L471="","",'Métrés Descriptifs'!L471))</f>
        <v>1.8.5</v>
      </c>
      <c r="B94" s="42" t="str">
        <f>IF('Métrés Descriptifs'!$L471="","",IF('Métrés Descriptifs'!M471="","",'Métrés Descriptifs'!M471))</f>
        <v>Peinture, y compris la préparation préalable des surfaces, l'application de l'isolant sur les murs extérieurs, l'utilisation d'échafaudages, de plates-formes ou de tout autre moyen de levage, le nettoyage, les matériaux et tous les travaux permettant d'assurer une exécution et une finition parfaites - Mesure en projection horizontale.</v>
      </c>
      <c r="C94" s="43" t="str">
        <f>IF('Métrés Descriptifs'!$L471="","",IF('Métrés Descriptifs'!N471="","",'Métrés Descriptifs'!N471))</f>
        <v/>
      </c>
      <c r="D94" s="44" t="str">
        <f>IF('Métrés Descriptifs'!$L471="","",IF('Métrés Descriptifs'!W471="","",'Métrés Descriptifs'!W471))</f>
        <v/>
      </c>
      <c r="E94" s="45"/>
      <c r="F94" s="45" t="str">
        <f t="shared" si="2"/>
        <v/>
      </c>
      <c r="G94" s="46"/>
      <c r="I94" s="20"/>
      <c r="L94" s="20"/>
    </row>
    <row r="95" spans="1:12" s="21" customFormat="1" ht="33.75">
      <c r="A95" s="42" t="str">
        <f>IF('Métrés Descriptifs'!$L473="","",IF('Métrés Descriptifs'!L473="","",'Métrés Descriptifs'!L473))</f>
        <v>1.8.5.1</v>
      </c>
      <c r="B95" s="42" t="str">
        <f>IF('Métrés Descriptifs'!$L473="","",IF('Métrés Descriptifs'!M473="","",'Métrés Descriptifs'!M473))</f>
        <v>Avec CIN - CINAQUA peinture d'intérieur lavable, couleur BLANC RAL 9016, y compris l'apprêt CINOLITE ou EP/GC300, en fonction du support, y compris l'additif antifongique.</v>
      </c>
      <c r="C95" s="43" t="str">
        <f>IF('Métrés Descriptifs'!$L473="","",IF('Métrés Descriptifs'!N473="","",'Métrés Descriptifs'!N473))</f>
        <v>m2</v>
      </c>
      <c r="D95" s="44">
        <f>IF('Métrés Descriptifs'!$L473="","",IF('Métrés Descriptifs'!W473="","",'Métrés Descriptifs'!W473))</f>
        <v>47</v>
      </c>
      <c r="E95" s="45"/>
      <c r="F95" s="45" t="str">
        <f t="shared" si="2"/>
        <v/>
      </c>
      <c r="G95" s="46"/>
      <c r="I95" s="20"/>
      <c r="L95" s="20"/>
    </row>
    <row r="96" spans="1:12" s="21" customFormat="1" ht="33.75">
      <c r="A96" s="42" t="str">
        <f>IF('Métrés Descriptifs'!$L478="","",IF('Métrés Descriptifs'!L478="","",'Métrés Descriptifs'!L478))</f>
        <v>1.8.5.2</v>
      </c>
      <c r="B96" s="42" t="str">
        <f>IF('Métrés Descriptifs'!$L478="","",IF('Métrés Descriptifs'!M478="","",'Métrés Descriptifs'!M478))</f>
        <v>Avec CIN - peinture d'intérieur lavable CINAQUA, de couleur BLANC RAL 9016, y compris le primaire CINOLITE ou EP/GC300, en fonction du support.</v>
      </c>
      <c r="C96" s="43" t="str">
        <f>IF('Métrés Descriptifs'!$L478="","",IF('Métrés Descriptifs'!N478="","",'Métrés Descriptifs'!N478))</f>
        <v>m2</v>
      </c>
      <c r="D96" s="44">
        <f>IF('Métrés Descriptifs'!$L478="","",IF('Métrés Descriptifs'!W478="","",'Métrés Descriptifs'!W478))</f>
        <v>217</v>
      </c>
      <c r="E96" s="45"/>
      <c r="F96" s="45" t="str">
        <f t="shared" si="2"/>
        <v/>
      </c>
      <c r="G96" s="46"/>
      <c r="I96" s="20"/>
      <c r="L96" s="20"/>
    </row>
    <row r="97" spans="1:12" s="21" customFormat="1">
      <c r="A97" s="186" t="str">
        <f>IF('Métrés Descriptifs'!$L497="","",IF('Métrés Descriptifs'!L497="","",'Métrés Descriptifs'!L497))</f>
        <v>1.9</v>
      </c>
      <c r="B97" s="226" t="str">
        <f>IF('Métrés Descriptifs'!$L497="","",IF('Métrés Descriptifs'!M497="","",'Métrés Descriptifs'!M497))</f>
        <v>MAÇONNERIE (PIERRE) - PHASE 1</v>
      </c>
      <c r="C97" s="43" t="str">
        <f>IF('Métrés Descriptifs'!$L497="","",IF('Métrés Descriptifs'!N497="","",'Métrés Descriptifs'!N497))</f>
        <v/>
      </c>
      <c r="D97" s="44" t="str">
        <f>IF('Métrés Descriptifs'!$L497="","",IF('Métrés Descriptifs'!W497="","",'Métrés Descriptifs'!W497))</f>
        <v/>
      </c>
      <c r="E97" s="45"/>
      <c r="F97" s="45" t="str">
        <f t="shared" si="2"/>
        <v/>
      </c>
      <c r="G97" s="190">
        <f>SUM(F97:F98)</f>
        <v>0</v>
      </c>
      <c r="I97" s="20"/>
      <c r="L97" s="20"/>
    </row>
    <row r="98" spans="1:12" s="21" customFormat="1" ht="78.75">
      <c r="A98" s="42" t="str">
        <f>IF('Métrés Descriptifs'!$L499="","",IF('Métrés Descriptifs'!L499="","",'Métrés Descriptifs'!L499))</f>
        <v>1.9.1</v>
      </c>
      <c r="B98" s="42" t="str">
        <f>IF('Métrés Descriptifs'!$L499="","",IF('Métrés Descriptifs'!M499="","",'Métrés Descriptifs'!M499))</f>
        <v>Entretien et maintenance des pierres existantes, arcs, colliers, y compris application de la protection hydrofuge incolore Mapei - Antipluviol W, réfection des joints, nettoyage des taches, rebouchage des joints au mortier de poudre de pierre avec un aspect final identique à l'existant, matériaux et tous travaux et finitions nécessaires à une parfaite exécution et finition - OT5.</v>
      </c>
      <c r="C98" s="43" t="str">
        <f>IF('Métrés Descriptifs'!$L499="","",IF('Métrés Descriptifs'!N499="","",'Métrés Descriptifs'!N499))</f>
        <v>m2</v>
      </c>
      <c r="D98" s="44">
        <f>IF('Métrés Descriptifs'!$L499="","",IF('Métrés Descriptifs'!W499="","",'Métrés Descriptifs'!W499))</f>
        <v>77</v>
      </c>
      <c r="E98" s="45"/>
      <c r="F98" s="45" t="str">
        <f t="shared" si="2"/>
        <v/>
      </c>
      <c r="G98" s="46"/>
      <c r="I98" s="20"/>
      <c r="L98" s="20"/>
    </row>
    <row r="99" spans="1:12" s="21" customFormat="1">
      <c r="A99" s="186" t="str">
        <f>IF('Métrés Descriptifs'!$L521="","",IF('Métrés Descriptifs'!L521="","",'Métrés Descriptifs'!L521))</f>
        <v>1.10</v>
      </c>
      <c r="B99" s="226" t="str">
        <f>IF('Métrés Descriptifs'!$L521="","",IF('Métrés Descriptifs'!M521="","",'Métrés Descriptifs'!M521))</f>
        <v>MÉTALLERIE - PHASE 1</v>
      </c>
      <c r="C99" s="43" t="str">
        <f>IF('Métrés Descriptifs'!$L521="","",IF('Métrés Descriptifs'!N521="","",'Métrés Descriptifs'!N521))</f>
        <v/>
      </c>
      <c r="D99" s="44" t="str">
        <f>IF('Métrés Descriptifs'!$L521="","",IF('Métrés Descriptifs'!W521="","",'Métrés Descriptifs'!W521))</f>
        <v/>
      </c>
      <c r="E99" s="45"/>
      <c r="F99" s="45" t="str">
        <f t="shared" si="2"/>
        <v/>
      </c>
      <c r="G99" s="190">
        <f>SUM(F99:F151)</f>
        <v>0</v>
      </c>
      <c r="I99" s="20"/>
      <c r="L99" s="20"/>
    </row>
    <row r="100" spans="1:12" s="21" customFormat="1" ht="101.25">
      <c r="A100" s="42" t="str">
        <f>IF('Métrés Descriptifs'!$L523="","",IF('Métrés Descriptifs'!L523="","",'Métrés Descriptifs'!L523))</f>
        <v>1.10.1</v>
      </c>
      <c r="B100" s="42" t="str">
        <f>IF('Métrés Descriptifs'!$L523="","",IF('Métrés Descriptifs'!M523="","",'Métrés Descriptifs'!M523))</f>
        <v>Fourniture, exécution complète et montage d'un rideau d'incendie automatique E120 (certifié) en gris avec porte intégrée, y compris coffre à roulettes et guides latéraux en blanc, raccordements électriques et CDI, moteur, contrepoids, UPS 6h, bouton d'évacuation, contrôleurs CBR et CRM, ferrures, accessoires, fixations, matériaux, et tous les travaux nécessaires à une parfaite exécution et finition conformément aux plans. - L'ensemble du système et de l'installation doit être certifié.</v>
      </c>
      <c r="C100" s="43" t="str">
        <f>IF('Métrés Descriptifs'!$L523="","",IF('Métrés Descriptifs'!N523="","",'Métrés Descriptifs'!N523))</f>
        <v/>
      </c>
      <c r="D100" s="44" t="str">
        <f>IF('Métrés Descriptifs'!$L523="","",IF('Métrés Descriptifs'!W523="","",'Métrés Descriptifs'!W523))</f>
        <v/>
      </c>
      <c r="E100" s="45"/>
      <c r="F100" s="45" t="str">
        <f t="shared" si="2"/>
        <v/>
      </c>
      <c r="G100" s="46"/>
      <c r="I100" s="20"/>
      <c r="L100" s="20"/>
    </row>
    <row r="101" spans="1:12" s="21" customFormat="1">
      <c r="A101" s="42" t="str">
        <f>IF('Métrés Descriptifs'!$L524="","",IF('Métrés Descriptifs'!L524="","",'Métrés Descriptifs'!L524))</f>
        <v>1.10.1.1</v>
      </c>
      <c r="B101" s="42" t="str">
        <f>IF('Métrés Descriptifs'!$L524="","",IF('Métrés Descriptifs'!M524="","",'Métrés Descriptifs'!M524))</f>
        <v>0.02 Circulation - Rideau - ± 3,78 x 1,10 m (hauteur x largeur)</v>
      </c>
      <c r="C101" s="43" t="str">
        <f>IF('Métrés Descriptifs'!$L524="","",IF('Métrés Descriptifs'!N524="","",'Métrés Descriptifs'!N524))</f>
        <v>un</v>
      </c>
      <c r="D101" s="44">
        <f>IF('Métrés Descriptifs'!$L524="","",IF('Métrés Descriptifs'!W524="","",'Métrés Descriptifs'!W524))</f>
        <v>1</v>
      </c>
      <c r="E101" s="45"/>
      <c r="F101" s="45" t="str">
        <f t="shared" si="2"/>
        <v/>
      </c>
      <c r="G101" s="46"/>
      <c r="I101" s="20"/>
      <c r="L101" s="20"/>
    </row>
    <row r="102" spans="1:12" s="21" customFormat="1">
      <c r="A102" s="42" t="str">
        <f>IF('Métrés Descriptifs'!$L525="","",IF('Métrés Descriptifs'!L525="","",'Métrés Descriptifs'!L525))</f>
        <v>1.10.1.2</v>
      </c>
      <c r="B102" s="42" t="str">
        <f>IF('Métrés Descriptifs'!$L525="","",IF('Métrés Descriptifs'!M525="","",'Métrés Descriptifs'!M525))</f>
        <v>0.03 Circulation - Rideau - ± 3,78 x 1,44 m (hauteur x largeur)</v>
      </c>
      <c r="C102" s="43" t="str">
        <f>IF('Métrés Descriptifs'!$L525="","",IF('Métrés Descriptifs'!N525="","",'Métrés Descriptifs'!N525))</f>
        <v>un</v>
      </c>
      <c r="D102" s="44">
        <f>IF('Métrés Descriptifs'!$L525="","",IF('Métrés Descriptifs'!W525="","",'Métrés Descriptifs'!W525))</f>
        <v>1</v>
      </c>
      <c r="E102" s="45"/>
      <c r="F102" s="45" t="str">
        <f t="shared" si="2"/>
        <v/>
      </c>
      <c r="G102" s="46"/>
      <c r="I102" s="20"/>
      <c r="L102" s="20"/>
    </row>
    <row r="103" spans="1:12" s="21" customFormat="1">
      <c r="A103" s="42" t="str">
        <f>IF('Métrés Descriptifs'!$L526="","",IF('Métrés Descriptifs'!L526="","",'Métrés Descriptifs'!L526))</f>
        <v>1.10.1.3</v>
      </c>
      <c r="B103" s="42" t="str">
        <f>IF('Métrés Descriptifs'!$L526="","",IF('Métrés Descriptifs'!M526="","",'Métrés Descriptifs'!M526))</f>
        <v>1.01 Circulation - Rideau - ± 2,80 x 1,30 m (hauteur x largeur)</v>
      </c>
      <c r="C103" s="43" t="str">
        <f>IF('Métrés Descriptifs'!$L526="","",IF('Métrés Descriptifs'!N526="","",'Métrés Descriptifs'!N526))</f>
        <v>un</v>
      </c>
      <c r="D103" s="44">
        <f>IF('Métrés Descriptifs'!$L526="","",IF('Métrés Descriptifs'!W526="","",'Métrés Descriptifs'!W526))</f>
        <v>1</v>
      </c>
      <c r="E103" s="45"/>
      <c r="F103" s="45" t="str">
        <f t="shared" si="2"/>
        <v/>
      </c>
      <c r="G103" s="46"/>
      <c r="I103" s="20"/>
      <c r="L103" s="20"/>
    </row>
    <row r="104" spans="1:12" s="21" customFormat="1">
      <c r="A104" s="42" t="str">
        <f>IF('Métrés Descriptifs'!$L527="","",IF('Métrés Descriptifs'!L527="","",'Métrés Descriptifs'!L527))</f>
        <v>1.10.1.4</v>
      </c>
      <c r="B104" s="42" t="str">
        <f>IF('Métrés Descriptifs'!$L527="","",IF('Métrés Descriptifs'!M527="","",'Métrés Descriptifs'!M527))</f>
        <v>1.01 Circulation - Rideau - ± 2,97 x 1,20 m (hauteur x largeur)</v>
      </c>
      <c r="C104" s="43" t="str">
        <f>IF('Métrés Descriptifs'!$L527="","",IF('Métrés Descriptifs'!N527="","",'Métrés Descriptifs'!N527))</f>
        <v>un</v>
      </c>
      <c r="D104" s="44">
        <f>IF('Métrés Descriptifs'!$L527="","",IF('Métrés Descriptifs'!W527="","",'Métrés Descriptifs'!W527))</f>
        <v>1</v>
      </c>
      <c r="E104" s="45"/>
      <c r="F104" s="45" t="str">
        <f t="shared" si="2"/>
        <v/>
      </c>
      <c r="G104" s="46"/>
      <c r="I104" s="20"/>
      <c r="L104" s="20"/>
    </row>
    <row r="105" spans="1:12" s="21" customFormat="1">
      <c r="A105" s="42" t="str">
        <f>IF('Métrés Descriptifs'!$L528="","",IF('Métrés Descriptifs'!L528="","",'Métrés Descriptifs'!L528))</f>
        <v>1.10.1.5</v>
      </c>
      <c r="B105" s="42" t="str">
        <f>IF('Métrés Descriptifs'!$L528="","",IF('Métrés Descriptifs'!M528="","",'Métrés Descriptifs'!M528))</f>
        <v>2.01 Circulation - Rideau - ± 3,15 x 1,20 m (hauteur x largeur)</v>
      </c>
      <c r="C105" s="43" t="str">
        <f>IF('Métrés Descriptifs'!$L528="","",IF('Métrés Descriptifs'!N528="","",'Métrés Descriptifs'!N528))</f>
        <v>un</v>
      </c>
      <c r="D105" s="44">
        <f>IF('Métrés Descriptifs'!$L528="","",IF('Métrés Descriptifs'!W528="","",'Métrés Descriptifs'!W528))</f>
        <v>1</v>
      </c>
      <c r="E105" s="45"/>
      <c r="F105" s="45" t="str">
        <f t="shared" si="2"/>
        <v/>
      </c>
      <c r="G105" s="46"/>
      <c r="I105" s="20"/>
      <c r="L105" s="20"/>
    </row>
    <row r="106" spans="1:12" s="21" customFormat="1">
      <c r="A106" s="42" t="str">
        <f>IF('Métrés Descriptifs'!$L529="","",IF('Métrés Descriptifs'!L529="","",'Métrés Descriptifs'!L529))</f>
        <v>1.10.1.6</v>
      </c>
      <c r="B106" s="42" t="str">
        <f>IF('Métrés Descriptifs'!$L529="","",IF('Métrés Descriptifs'!M529="","",'Métrés Descriptifs'!M529))</f>
        <v>3.01 Circulation - Rideau - ± 2,44 x 1,10 m (hauteur x largeur)</v>
      </c>
      <c r="C106" s="43" t="str">
        <f>IF('Métrés Descriptifs'!$L529="","",IF('Métrés Descriptifs'!N529="","",'Métrés Descriptifs'!N529))</f>
        <v>un</v>
      </c>
      <c r="D106" s="44">
        <f>IF('Métrés Descriptifs'!$L529="","",IF('Métrés Descriptifs'!W529="","",'Métrés Descriptifs'!W529))</f>
        <v>1</v>
      </c>
      <c r="E106" s="45"/>
      <c r="F106" s="45" t="str">
        <f t="shared" si="2"/>
        <v/>
      </c>
      <c r="G106" s="46"/>
      <c r="I106" s="20"/>
      <c r="L106" s="20"/>
    </row>
    <row r="107" spans="1:12" s="21" customFormat="1">
      <c r="A107" s="42" t="str">
        <f>IF('Métrés Descriptifs'!$L530="","",IF('Métrés Descriptifs'!L530="","",'Métrés Descriptifs'!L530))</f>
        <v>1.10.1.7</v>
      </c>
      <c r="B107" s="42" t="str">
        <f>IF('Métrés Descriptifs'!$L530="","",IF('Métrés Descriptifs'!M530="","",'Métrés Descriptifs'!M530))</f>
        <v>3.05 Grand salon - Rideau - ± 2,85 x 1,60 m (hauteur x largeur)</v>
      </c>
      <c r="C107" s="43" t="str">
        <f>IF('Métrés Descriptifs'!$L530="","",IF('Métrés Descriptifs'!N530="","",'Métrés Descriptifs'!N530))</f>
        <v>un</v>
      </c>
      <c r="D107" s="44">
        <f>IF('Métrés Descriptifs'!$L530="","",IF('Métrés Descriptifs'!W530="","",'Métrés Descriptifs'!W530))</f>
        <v>1</v>
      </c>
      <c r="E107" s="45"/>
      <c r="F107" s="45" t="str">
        <f t="shared" si="2"/>
        <v/>
      </c>
      <c r="G107" s="46"/>
      <c r="I107" s="20"/>
      <c r="L107" s="20"/>
    </row>
    <row r="108" spans="1:12" s="21" customFormat="1">
      <c r="A108" s="186" t="str">
        <f>IF('Métrés Descriptifs'!$L532="","",IF('Métrés Descriptifs'!L532="","",'Métrés Descriptifs'!L532))</f>
        <v>1.11</v>
      </c>
      <c r="B108" s="226" t="str">
        <f>IF('Métrés Descriptifs'!$L532="","",IF('Métrés Descriptifs'!M532="","",'Métrés Descriptifs'!M532))</f>
        <v>MENUISERIE  INTÉRIEURE - PHASE 1</v>
      </c>
      <c r="C108" s="43" t="str">
        <f>IF('Métrés Descriptifs'!$L532="","",IF('Métrés Descriptifs'!N532="","",'Métrés Descriptifs'!N532))</f>
        <v/>
      </c>
      <c r="D108" s="44" t="str">
        <f>IF('Métrés Descriptifs'!$L532="","",IF('Métrés Descriptifs'!W532="","",'Métrés Descriptifs'!W532))</f>
        <v/>
      </c>
      <c r="E108" s="45"/>
      <c r="F108" s="45" t="str">
        <f t="shared" si="2"/>
        <v/>
      </c>
      <c r="G108" s="46"/>
      <c r="I108" s="20"/>
      <c r="L108" s="20"/>
    </row>
    <row r="109" spans="1:12" s="21" customFormat="1" ht="101.25">
      <c r="A109" s="42" t="str">
        <f>IF('Métrés Descriptifs'!$L534="","",IF('Métrés Descriptifs'!L534="","",'Métrés Descriptifs'!L534))</f>
        <v>1.11.1</v>
      </c>
      <c r="B109" s="42" t="str">
        <f>IF('Métrés Descriptifs'!$L534="","",IF('Métrés Descriptifs'!M534="","",'Métrés Descriptifs'!M534))</f>
        <v>Exécution complète, fourniture et montage du garde-corps, constitué d'une main courante en bois dur (identique à celle existante) d'un diamètre de 40 mm, avec application d'un vernis polyuréthane incolore à deux composants, finition brillante à la cire, de CIN, DUROCIN 2K CERA, référence 77-020 (OT11), y compris les fixations, les étais et les barres, les raccords, les accessoires, les systèmes de fixation et de stabilisation, les matériaux et tous les travaux nécessaires à une exécution et une finition parfaites, le tout conformément au dessin préexistant. - Mesure en projection horizontale</v>
      </c>
      <c r="C109" s="43" t="str">
        <f>IF('Métrés Descriptifs'!$L534="","",IF('Métrés Descriptifs'!N534="","",'Métrés Descriptifs'!N534))</f>
        <v/>
      </c>
      <c r="D109" s="44" t="str">
        <f>IF('Métrés Descriptifs'!$L534="","",IF('Métrés Descriptifs'!W534="","",'Métrés Descriptifs'!W534))</f>
        <v/>
      </c>
      <c r="E109" s="45"/>
      <c r="F109" s="45" t="str">
        <f t="shared" si="2"/>
        <v/>
      </c>
      <c r="G109" s="46"/>
      <c r="I109" s="20"/>
      <c r="L109" s="20"/>
    </row>
    <row r="110" spans="1:12" s="21" customFormat="1">
      <c r="A110" s="42" t="str">
        <f>IF('Métrés Descriptifs'!$L535="","",IF('Métrés Descriptifs'!L535="","",'Métrés Descriptifs'!L535))</f>
        <v>1.11.1.1</v>
      </c>
      <c r="B110" s="42" t="str">
        <f>IF('Métrés Descriptifs'!$L535="","",IF('Métrés Descriptifs'!M535="","",'Métrés Descriptifs'!M535))</f>
        <v>Main courante - ± 1,10 m de hauteur - G02</v>
      </c>
      <c r="C110" s="43" t="str">
        <f>IF('Métrés Descriptifs'!$L535="","",IF('Métrés Descriptifs'!N535="","",'Métrés Descriptifs'!N535))</f>
        <v>ml</v>
      </c>
      <c r="D110" s="44">
        <f>IF('Métrés Descriptifs'!$L535="","",IF('Métrés Descriptifs'!W535="","",'Métrés Descriptifs'!W535))</f>
        <v>6.7</v>
      </c>
      <c r="E110" s="45"/>
      <c r="F110" s="45" t="str">
        <f t="shared" si="2"/>
        <v/>
      </c>
      <c r="G110" s="46"/>
      <c r="I110" s="20"/>
      <c r="L110" s="20"/>
    </row>
    <row r="111" spans="1:12" s="21" customFormat="1">
      <c r="A111" s="42" t="str">
        <f>IF('Métrés Descriptifs'!$L536="","",IF('Métrés Descriptifs'!L536="","",'Métrés Descriptifs'!L536))</f>
        <v>1.11.1.2</v>
      </c>
      <c r="B111" s="42" t="str">
        <f>IF('Métrés Descriptifs'!$L536="","",IF('Métrés Descriptifs'!M536="","",'Métrés Descriptifs'!M536))</f>
        <v>Garde-corps - ± 1,10 m de hauteur - G02</v>
      </c>
      <c r="C111" s="43" t="str">
        <f>IF('Métrés Descriptifs'!$L536="","",IF('Métrés Descriptifs'!N536="","",'Métrés Descriptifs'!N536))</f>
        <v>ml</v>
      </c>
      <c r="D111" s="44">
        <f>IF('Métrés Descriptifs'!$L536="","",IF('Métrés Descriptifs'!W536="","",'Métrés Descriptifs'!W536))</f>
        <v>1.25</v>
      </c>
      <c r="E111" s="45"/>
      <c r="F111" s="45" t="str">
        <f t="shared" si="2"/>
        <v/>
      </c>
      <c r="G111" s="46"/>
      <c r="I111" s="20"/>
      <c r="L111" s="20"/>
    </row>
    <row r="112" spans="1:12" s="21" customFormat="1" ht="90">
      <c r="A112" s="42" t="str">
        <f>IF('Métrés Descriptifs'!$L538="","",IF('Métrés Descriptifs'!L538="","",'Métrés Descriptifs'!L538))</f>
        <v>1.11.2</v>
      </c>
      <c r="B112" s="42" t="str">
        <f>IF('Métrés Descriptifs'!$L538="","",IF('Métrés Descriptifs'!M538="","",'Métrés Descriptifs'!M538))</f>
        <v>Exécution complète et fourniture de la conservation, de l'entretien et de la réparation de la main courante en bois existante, avec un vernis polyuréthane incolore à deux composants, finition brillante à la cire, par CIN, DUROCIN 2K CERA, référence 77-020, y compris la peinture des supports métalliques au mur, les raccords, les accessoires, les systèmes de fixation et de stabilisation, les matériaux et tous les travaux pour une exécution et une finition parfaites - Mesurage en projection horizontale.</v>
      </c>
      <c r="C112" s="43" t="str">
        <f>IF('Métrés Descriptifs'!$L538="","",IF('Métrés Descriptifs'!N538="","",'Métrés Descriptifs'!N538))</f>
        <v/>
      </c>
      <c r="D112" s="44" t="str">
        <f>IF('Métrés Descriptifs'!$L538="","",IF('Métrés Descriptifs'!W538="","",'Métrés Descriptifs'!W538))</f>
        <v/>
      </c>
      <c r="E112" s="45"/>
      <c r="F112" s="45" t="str">
        <f t="shared" si="2"/>
        <v/>
      </c>
      <c r="G112" s="46"/>
      <c r="I112" s="20"/>
      <c r="L112" s="20"/>
    </row>
    <row r="113" spans="1:12" s="21" customFormat="1">
      <c r="A113" s="42" t="str">
        <f>IF('Métrés Descriptifs'!$L539="","",IF('Métrés Descriptifs'!L539="","",'Métrés Descriptifs'!L539))</f>
        <v>1.11.2.1</v>
      </c>
      <c r="B113" s="42" t="str">
        <f>IF('Métrés Descriptifs'!$L539="","",IF('Métrés Descriptifs'!M539="","",'Métrés Descriptifs'!M539))</f>
        <v>Main courante existante - OT9</v>
      </c>
      <c r="C113" s="43" t="str">
        <f>IF('Métrés Descriptifs'!$L539="","",IF('Métrés Descriptifs'!N539="","",'Métrés Descriptifs'!N539))</f>
        <v>ml</v>
      </c>
      <c r="D113" s="44">
        <f>IF('Métrés Descriptifs'!$L539="","",IF('Métrés Descriptifs'!W539="","",'Métrés Descriptifs'!W539))</f>
        <v>47.4</v>
      </c>
      <c r="E113" s="45"/>
      <c r="F113" s="45" t="str">
        <f t="shared" si="2"/>
        <v/>
      </c>
      <c r="G113" s="46"/>
      <c r="I113" s="20"/>
      <c r="L113" s="20"/>
    </row>
    <row r="114" spans="1:12" s="21" customFormat="1" ht="78.75">
      <c r="A114" s="42" t="str">
        <f>IF('Métrés Descriptifs'!$L541="","",IF('Métrés Descriptifs'!L541="","",'Métrés Descriptifs'!L541))</f>
        <v>1.11.3</v>
      </c>
      <c r="B114" s="42" t="str">
        <f>IF('Métrés Descriptifs'!$L541="","",IF('Métrés Descriptifs'!M541="","",'Métrés Descriptifs'!M541))</f>
        <v>Fourniture, exécution et montage de la transformation d'une porte battante existante à 2 vantaux en 1 vantail, y compris la conservation, l'entretien et la peinture de l'ensemble de l'ouverture, de la porte et des huisseries, la révision de la quincaillerie, de la poignée de porte, de la serrure et des charnières de sécurité et de la nouvelle façade de courrier, les ferrures, les matériaux et tous les travaux nécessaires à une parfaite exécution et finition - V01</v>
      </c>
      <c r="C114" s="43" t="str">
        <f>IF('Métrés Descriptifs'!$L541="","",IF('Métrés Descriptifs'!N541="","",'Métrés Descriptifs'!N541))</f>
        <v/>
      </c>
      <c r="D114" s="44" t="str">
        <f>IF('Métrés Descriptifs'!$L541="","",IF('Métrés Descriptifs'!W541="","",'Métrés Descriptifs'!W541))</f>
        <v/>
      </c>
      <c r="E114" s="45"/>
      <c r="F114" s="45" t="str">
        <f t="shared" si="2"/>
        <v/>
      </c>
      <c r="G114" s="46"/>
      <c r="I114" s="20"/>
      <c r="L114" s="20"/>
    </row>
    <row r="115" spans="1:12" s="21" customFormat="1">
      <c r="A115" s="42" t="str">
        <f>IF('Métrés Descriptifs'!$L542="","",IF('Métrés Descriptifs'!L542="","",'Métrés Descriptifs'!L542))</f>
        <v>1.11.3.1</v>
      </c>
      <c r="B115" s="42" t="str">
        <f>IF('Métrés Descriptifs'!$L542="","",IF('Métrés Descriptifs'!M542="","",'Métrés Descriptifs'!M542))</f>
        <v>0.01 Hall d'entrée - Porte d'entrée ± 1,10 x 3,15 m (largeur x hauteur)</v>
      </c>
      <c r="C115" s="43" t="str">
        <f>IF('Métrés Descriptifs'!$L542="","",IF('Métrés Descriptifs'!N542="","",'Métrés Descriptifs'!N542))</f>
        <v>un</v>
      </c>
      <c r="D115" s="44">
        <f>IF('Métrés Descriptifs'!$L542="","",IF('Métrés Descriptifs'!W542="","",'Métrés Descriptifs'!W542))</f>
        <v>1</v>
      </c>
      <c r="E115" s="45"/>
      <c r="F115" s="45" t="str">
        <f t="shared" si="2"/>
        <v/>
      </c>
      <c r="G115" s="46"/>
      <c r="I115" s="20"/>
      <c r="L115" s="20"/>
    </row>
    <row r="116" spans="1:12" s="21" customFormat="1" ht="78.75">
      <c r="A116" s="42" t="str">
        <f>IF('Métrés Descriptifs'!$L544="","",IF('Métrés Descriptifs'!L544="","",'Métrés Descriptifs'!L544))</f>
        <v>1.11.4</v>
      </c>
      <c r="B116" s="42" t="str">
        <f>IF('Métrés Descriptifs'!$L544="","",IF('Métrés Descriptifs'!M544="","",'Métrés Descriptifs'!M544))</f>
        <v>Fourniture, installation et pose d'une porte battante VICAIMA à 1 vantail, série PORTARO, modèle CLASSIC M3200, le tout laqué dans la couleur BLANC RAL 9003, y compris l'ensemble des ferrures, accessoires, matériaux et tout ce qui est conforme aux spécifications du fournisseur et au plan de la porte, ainsi que tous les travaux nécessaires pour une exécution et une finition parfaites - V02</v>
      </c>
      <c r="C116" s="43" t="str">
        <f>IF('Métrés Descriptifs'!$L544="","",IF('Métrés Descriptifs'!N544="","",'Métrés Descriptifs'!N544))</f>
        <v/>
      </c>
      <c r="D116" s="44" t="str">
        <f>IF('Métrés Descriptifs'!$L544="","",IF('Métrés Descriptifs'!W544="","",'Métrés Descriptifs'!W544))</f>
        <v/>
      </c>
      <c r="E116" s="45"/>
      <c r="F116" s="45" t="str">
        <f t="shared" si="2"/>
        <v/>
      </c>
      <c r="G116" s="46"/>
      <c r="I116" s="20"/>
      <c r="L116" s="20"/>
    </row>
    <row r="117" spans="1:12" s="21" customFormat="1">
      <c r="A117" s="42" t="str">
        <f>IF('Métrés Descriptifs'!$L545="","",IF('Métrés Descriptifs'!L545="","",'Métrés Descriptifs'!L545))</f>
        <v>1.11.4.1</v>
      </c>
      <c r="B117" s="42" t="str">
        <f>IF('Métrés Descriptifs'!$L545="","",IF('Métrés Descriptifs'!M545="","",'Métrés Descriptifs'!M545))</f>
        <v>3.03 I.S. Publique - Porte de ± 0,80 x 2,00 m (largeur x hauteur)</v>
      </c>
      <c r="C117" s="43" t="str">
        <f>IF('Métrés Descriptifs'!$L545="","",IF('Métrés Descriptifs'!N545="","",'Métrés Descriptifs'!N545))</f>
        <v>un</v>
      </c>
      <c r="D117" s="44">
        <f>IF('Métrés Descriptifs'!$L545="","",IF('Métrés Descriptifs'!W545="","",'Métrés Descriptifs'!W545))</f>
        <v>1</v>
      </c>
      <c r="E117" s="45"/>
      <c r="F117" s="45" t="str">
        <f t="shared" si="2"/>
        <v/>
      </c>
      <c r="G117" s="46"/>
      <c r="I117" s="20"/>
      <c r="L117" s="20"/>
    </row>
    <row r="118" spans="1:12" s="21" customFormat="1" ht="22.5">
      <c r="A118" s="42" t="str">
        <f>IF('Métrés Descriptifs'!$L546="","",IF('Métrés Descriptifs'!L546="","",'Métrés Descriptifs'!L546))</f>
        <v>1.11.4.2</v>
      </c>
      <c r="B118" s="42" t="str">
        <f>IF('Métrés Descriptifs'!$L546="","",IF('Métrés Descriptifs'!M546="","",'Métrés Descriptifs'!M546))</f>
        <v>3.04 I.S. Padre - Porte avec grille d'aération ± 0,80 x 2,00 m (largeur x hauteur)</v>
      </c>
      <c r="C118" s="43" t="str">
        <f>IF('Métrés Descriptifs'!$L546="","",IF('Métrés Descriptifs'!N546="","",'Métrés Descriptifs'!N546))</f>
        <v>un</v>
      </c>
      <c r="D118" s="44">
        <f>IF('Métrés Descriptifs'!$L546="","",IF('Métrés Descriptifs'!W546="","",'Métrés Descriptifs'!W546))</f>
        <v>1</v>
      </c>
      <c r="E118" s="45"/>
      <c r="F118" s="45" t="str">
        <f t="shared" si="2"/>
        <v/>
      </c>
      <c r="G118" s="46"/>
      <c r="I118" s="20"/>
      <c r="L118" s="20"/>
    </row>
    <row r="119" spans="1:12" s="21" customFormat="1" ht="112.5">
      <c r="A119" s="42" t="str">
        <f>IF('Métrés Descriptifs'!$L548="","",IF('Métrés Descriptifs'!L548="","",'Métrés Descriptifs'!L548))</f>
        <v>1.11.5</v>
      </c>
      <c r="B119" s="42" t="str">
        <f>IF('Métrés Descriptifs'!$L548="","",IF('Métrés Descriptifs'!M548="","",'Métrés Descriptifs'!M548))</f>
        <v>Fourniture, exécution complète et pose d'une porte battante à 1 vantail EI30C, type VICAIMA, série PORTARO, modèle CLASSIC M3200, cadre et porte en bois massif, épaisseur de la porte 54 mm, le tout laqué en couleur GRIS BLEU, similaire aux portes existantes - OT12 (avec déverrouillage dans le sens de l'évacuation), y compris 3 charnières en acier galvanisé de 3 mm d'épaisseur, cylindre pour clé et poignée, poignée, ressort aérien, ferrures complètes, accessoires, le tout selon plan de la porte, matériaux et tous travaux nécessaires pour une parfaite exécution et finition - V03</v>
      </c>
      <c r="C119" s="43" t="str">
        <f>IF('Métrés Descriptifs'!$L548="","",IF('Métrés Descriptifs'!N548="","",'Métrés Descriptifs'!N548))</f>
        <v/>
      </c>
      <c r="D119" s="44" t="str">
        <f>IF('Métrés Descriptifs'!$L548="","",IF('Métrés Descriptifs'!W548="","",'Métrés Descriptifs'!W548))</f>
        <v/>
      </c>
      <c r="E119" s="45"/>
      <c r="F119" s="45" t="str">
        <f t="shared" si="2"/>
        <v/>
      </c>
      <c r="G119" s="46"/>
      <c r="I119" s="20"/>
      <c r="L119" s="20"/>
    </row>
    <row r="120" spans="1:12" s="21" customFormat="1">
      <c r="A120" s="42" t="str">
        <f>IF('Métrés Descriptifs'!$L549="","",IF('Métrés Descriptifs'!L549="","",'Métrés Descriptifs'!L549))</f>
        <v>1.11.5.1</v>
      </c>
      <c r="B120" s="42" t="str">
        <f>IF('Métrés Descriptifs'!$L549="","",IF('Métrés Descriptifs'!M549="","",'Métrés Descriptifs'!M549))</f>
        <v>4.02 Circulation - Porte - ± 2,00 x 0,80 m (hauteur x largeur)</v>
      </c>
      <c r="C120" s="43" t="str">
        <f>IF('Métrés Descriptifs'!$L549="","",IF('Métrés Descriptifs'!N549="","",'Métrés Descriptifs'!N549))</f>
        <v>un</v>
      </c>
      <c r="D120" s="44">
        <f>IF('Métrés Descriptifs'!$L549="","",IF('Métrés Descriptifs'!W549="","",'Métrés Descriptifs'!W549))</f>
        <v>1</v>
      </c>
      <c r="E120" s="45"/>
      <c r="F120" s="45" t="str">
        <f t="shared" si="2"/>
        <v/>
      </c>
      <c r="G120" s="46"/>
      <c r="I120" s="20"/>
      <c r="L120" s="20"/>
    </row>
    <row r="121" spans="1:12" s="21" customFormat="1" ht="112.5">
      <c r="A121" s="42" t="str">
        <f>IF('Métrés Descriptifs'!$L551="","",IF('Métrés Descriptifs'!L551="","",'Métrés Descriptifs'!L551))</f>
        <v>1.11.6</v>
      </c>
      <c r="B121" s="42" t="str">
        <f>IF('Métrés Descriptifs'!$L551="","",IF('Métrés Descriptifs'!M551="","",'Métrés Descriptifs'!M551))</f>
        <v>Fourniture, exécution complète et pose d'une porte battante à 1 vantail EI60C, type VICAIMA, série PORTARO, modèle CLASSIC M3200, cadre et porte en bois massif, porte de 54 mm d'épaisseur, le tout laqué en couleur GRIS BLEU, similaire aux portes existantes - OT12, y compris 3 charnières en acier galvanisé de 3 mm d'épaisseur, cylindre pour clé et poignée, poignée, ressort à bascule, ferrures complètes, accessoires, le tout selon plan de la porte, matériaux et tous travaux nécessaires pour une parfaite exécution et finition - V04</v>
      </c>
      <c r="C121" s="43" t="str">
        <f>IF('Métrés Descriptifs'!$L551="","",IF('Métrés Descriptifs'!N551="","",'Métrés Descriptifs'!N551))</f>
        <v/>
      </c>
      <c r="D121" s="44" t="str">
        <f>IF('Métrés Descriptifs'!$L551="","",IF('Métrés Descriptifs'!W551="","",'Métrés Descriptifs'!W551))</f>
        <v/>
      </c>
      <c r="E121" s="45"/>
      <c r="F121" s="45" t="str">
        <f t="shared" si="2"/>
        <v/>
      </c>
      <c r="G121" s="46"/>
      <c r="I121" s="20"/>
      <c r="L121" s="20"/>
    </row>
    <row r="122" spans="1:12" s="21" customFormat="1">
      <c r="A122" s="42" t="str">
        <f>IF('Métrés Descriptifs'!$L552="","",IF('Métrés Descriptifs'!L552="","",'Métrés Descriptifs'!L552))</f>
        <v>1.11.6.1</v>
      </c>
      <c r="B122" s="42" t="str">
        <f>IF('Métrés Descriptifs'!$L552="","",IF('Métrés Descriptifs'!M552="","",'Métrés Descriptifs'!M552))</f>
        <v>4.02 Circulation - Porte - ± 2,00 x 0,90 m (hauteur x largeur)</v>
      </c>
      <c r="C122" s="43" t="str">
        <f>IF('Métrés Descriptifs'!$L552="","",IF('Métrés Descriptifs'!N552="","",'Métrés Descriptifs'!N552))</f>
        <v>un</v>
      </c>
      <c r="D122" s="44">
        <f>IF('Métrés Descriptifs'!$L552="","",IF('Métrés Descriptifs'!W552="","",'Métrés Descriptifs'!W552))</f>
        <v>1</v>
      </c>
      <c r="E122" s="45"/>
      <c r="F122" s="45" t="str">
        <f t="shared" si="2"/>
        <v/>
      </c>
      <c r="G122" s="46"/>
      <c r="I122" s="20"/>
      <c r="L122" s="20"/>
    </row>
    <row r="123" spans="1:12" s="21" customFormat="1" ht="78.75">
      <c r="A123" s="42" t="str">
        <f>IF('Métrés Descriptifs'!$L554="","",IF('Métrés Descriptifs'!L554="","",'Métrés Descriptifs'!L554))</f>
        <v>1.11.7</v>
      </c>
      <c r="B123" s="42" t="str">
        <f>IF('Métrés Descriptifs'!$L554="","",IF('Métrés Descriptifs'!M554="","",'Métrés Descriptifs'!M554))</f>
        <v>Fourniture, installation et pose d'une porte battante à 1 vantail, type VICAIMA, série PORTARO, modèle CLASSIC M3200, y compris panneau en verre trempé, le tout laqué dans la couleur BLANC RAL 9003, ferrures complètes, accessoires, matériaux et tout selon les spécifications du fournisseur et le plan de la porte, ainsi que tous les travaux nécessaires pour une parfaite exécution et finition - V05</v>
      </c>
      <c r="C123" s="43" t="str">
        <f>IF('Métrés Descriptifs'!$L554="","",IF('Métrés Descriptifs'!N554="","",'Métrés Descriptifs'!N554))</f>
        <v/>
      </c>
      <c r="D123" s="44" t="str">
        <f>IF('Métrés Descriptifs'!$L554="","",IF('Métrés Descriptifs'!W554="","",'Métrés Descriptifs'!W554))</f>
        <v/>
      </c>
      <c r="E123" s="45"/>
      <c r="F123" s="45" t="str">
        <f t="shared" si="2"/>
        <v/>
      </c>
      <c r="G123" s="46"/>
      <c r="I123" s="20"/>
      <c r="L123" s="20"/>
    </row>
    <row r="124" spans="1:12" s="21" customFormat="1" ht="22.5">
      <c r="A124" s="42" t="str">
        <f>IF('Métrés Descriptifs'!$L555="","",IF('Métrés Descriptifs'!L555="","",'Métrés Descriptifs'!L555))</f>
        <v>1.11.7.1</v>
      </c>
      <c r="B124" s="42" t="str">
        <f>IF('Métrés Descriptifs'!$L555="","",IF('Métrés Descriptifs'!M555="","",'Métrés Descriptifs'!M555))</f>
        <v>1.04 I.S. - Porte pliante en verre, ± 0,80 x 2,70 mètres (largeur x hauteur)</v>
      </c>
      <c r="C124" s="43" t="str">
        <f>IF('Métrés Descriptifs'!$L555="","",IF('Métrés Descriptifs'!N555="","",'Métrés Descriptifs'!N555))</f>
        <v>un</v>
      </c>
      <c r="D124" s="44">
        <f>IF('Métrés Descriptifs'!$L555="","",IF('Métrés Descriptifs'!W555="","",'Métrés Descriptifs'!W555))</f>
        <v>1</v>
      </c>
      <c r="E124" s="45"/>
      <c r="F124" s="45" t="str">
        <f t="shared" si="2"/>
        <v/>
      </c>
      <c r="G124" s="46"/>
      <c r="I124" s="20"/>
      <c r="L124" s="20"/>
    </row>
    <row r="125" spans="1:12" s="21" customFormat="1" ht="101.25">
      <c r="A125" s="42" t="str">
        <f>IF('Métrés Descriptifs'!$L557="","",IF('Métrés Descriptifs'!L557="","",'Métrés Descriptifs'!L557))</f>
        <v>1.11.8</v>
      </c>
      <c r="B125" s="42" t="str">
        <f>IF('Métrés Descriptifs'!$L557="","",IF('Métrés Descriptifs'!M557="","",'Métrés Descriptifs'!M557))</f>
        <v>Fourniture, exécution complète et pose d'une porte battante EI30C à 1 vantail, type VICAIMA, série PORTARO, modèle CLASSIC M3200, cadre et porte en bois massif, épaisseur de la porte 54 mm, le tout laqué en couleur RAL 9003, y compris le drapeau opaque, 3 charnières en acier galvanisé de 3 mm d'épaisseur, cylindre pour clé et poignée, poignée, ressort aérien, ferrures complètes, accessoires, le tout selon plan de la porte, matériaux et tous travaux nécessaires pour une parfaite exécution et finition - V06</v>
      </c>
      <c r="C125" s="43" t="str">
        <f>IF('Métrés Descriptifs'!$L557="","",IF('Métrés Descriptifs'!N557="","",'Métrés Descriptifs'!N557))</f>
        <v/>
      </c>
      <c r="D125" s="44" t="str">
        <f>IF('Métrés Descriptifs'!$L557="","",IF('Métrés Descriptifs'!W557="","",'Métrés Descriptifs'!W557))</f>
        <v/>
      </c>
      <c r="E125" s="45"/>
      <c r="F125" s="45" t="str">
        <f t="shared" si="2"/>
        <v/>
      </c>
      <c r="G125" s="46"/>
      <c r="I125" s="20"/>
      <c r="L125" s="20"/>
    </row>
    <row r="126" spans="1:12" s="21" customFormat="1" ht="22.5">
      <c r="A126" s="42" t="str">
        <f>IF('Métrés Descriptifs'!$L558="","",IF('Métrés Descriptifs'!L558="","",'Métrés Descriptifs'!L558))</f>
        <v>1.11.8.1</v>
      </c>
      <c r="B126" s="42" t="str">
        <f>IF('Métrés Descriptifs'!$L558="","",IF('Métrés Descriptifs'!M558="","",'Métrés Descriptifs'!M558))</f>
        <v>1.03 Rangement - Porte avec drapeau et grille d'aération - ± 2,70 x 0,80 m (hauteur x largeur)</v>
      </c>
      <c r="C126" s="43" t="str">
        <f>IF('Métrés Descriptifs'!$L558="","",IF('Métrés Descriptifs'!N558="","",'Métrés Descriptifs'!N558))</f>
        <v>un</v>
      </c>
      <c r="D126" s="44">
        <f>IF('Métrés Descriptifs'!$L558="","",IF('Métrés Descriptifs'!W558="","",'Métrés Descriptifs'!W558))</f>
        <v>1</v>
      </c>
      <c r="E126" s="45"/>
      <c r="F126" s="45" t="str">
        <f t="shared" si="2"/>
        <v/>
      </c>
      <c r="G126" s="46"/>
      <c r="I126" s="20"/>
      <c r="L126" s="20"/>
    </row>
    <row r="127" spans="1:12" s="21" customFormat="1">
      <c r="A127" s="42" t="str">
        <f>IF('Métrés Descriptifs'!$L559="","",IF('Métrés Descriptifs'!L559="","",'Métrés Descriptifs'!L559))</f>
        <v>1.11.8.2</v>
      </c>
      <c r="B127" s="42" t="str">
        <f>IF('Métrés Descriptifs'!$L559="","",IF('Métrés Descriptifs'!M559="","",'Métrés Descriptifs'!M559))</f>
        <v>2.03 Séjour - Porte avec drapeau - ± 2,70 x 0,80 m (hauteur x largeur)</v>
      </c>
      <c r="C127" s="43" t="str">
        <f>IF('Métrés Descriptifs'!$L559="","",IF('Métrés Descriptifs'!N559="","",'Métrés Descriptifs'!N559))</f>
        <v>un</v>
      </c>
      <c r="D127" s="44">
        <f>IF('Métrés Descriptifs'!$L559="","",IF('Métrés Descriptifs'!W559="","",'Métrés Descriptifs'!W559))</f>
        <v>1</v>
      </c>
      <c r="E127" s="45"/>
      <c r="F127" s="45" t="str">
        <f t="shared" si="2"/>
        <v/>
      </c>
      <c r="G127" s="46"/>
      <c r="I127" s="20"/>
      <c r="L127" s="20"/>
    </row>
    <row r="128" spans="1:12" s="21" customFormat="1" ht="67.5">
      <c r="A128" s="42" t="str">
        <f>IF('Métrés Descriptifs'!$L561="","",IF('Métrés Descriptifs'!L561="","",'Métrés Descriptifs'!L561))</f>
        <v>1.11.9</v>
      </c>
      <c r="B128" s="42" t="str">
        <f>IF('Métrés Descriptifs'!$L561="","",IF('Métrés Descriptifs'!M561="","",'Métrés Descriptifs'!M561))</f>
        <v>Fourniture, exécution complète et pose d'une porte battante, en bois massif de 35 mm d'épaisseur, toute laquée de couleur GRIS BLEU, similaire aux portes existantes - OT12, charnières, serrure en applique et toutes les ferrures en acier inoxydable JNF, matériaux et tous travaux nécessaires à une parfaite exécution et finition - V08.</v>
      </c>
      <c r="C128" s="43" t="str">
        <f>IF('Métrés Descriptifs'!$L561="","",IF('Métrés Descriptifs'!N561="","",'Métrés Descriptifs'!N561))</f>
        <v/>
      </c>
      <c r="D128" s="44" t="str">
        <f>IF('Métrés Descriptifs'!$L561="","",IF('Métrés Descriptifs'!W561="","",'Métrés Descriptifs'!W561))</f>
        <v/>
      </c>
      <c r="E128" s="45"/>
      <c r="F128" s="45" t="str">
        <f t="shared" si="2"/>
        <v/>
      </c>
      <c r="G128" s="46"/>
      <c r="I128" s="20"/>
      <c r="L128" s="20"/>
    </row>
    <row r="129" spans="1:12" s="21" customFormat="1">
      <c r="A129" s="42" t="str">
        <f>IF('Métrés Descriptifs'!$L562="","",IF('Métrés Descriptifs'!L562="","",'Métrés Descriptifs'!L562))</f>
        <v>1.11.9.1</v>
      </c>
      <c r="B129" s="42" t="str">
        <f>IF('Métrés Descriptifs'!$L562="","",IF('Métrés Descriptifs'!M562="","",'Métrés Descriptifs'!M562))</f>
        <v>4.02 Circulation - Porte, ± 0,60 x 1,00 m (largeur x hauteur)</v>
      </c>
      <c r="C129" s="43" t="str">
        <f>IF('Métrés Descriptifs'!$L562="","",IF('Métrés Descriptifs'!N562="","",'Métrés Descriptifs'!N562))</f>
        <v>un</v>
      </c>
      <c r="D129" s="44">
        <f>IF('Métrés Descriptifs'!$L562="","",IF('Métrés Descriptifs'!W562="","",'Métrés Descriptifs'!W562))</f>
        <v>1</v>
      </c>
      <c r="E129" s="45"/>
      <c r="F129" s="45" t="str">
        <f t="shared" si="2"/>
        <v/>
      </c>
      <c r="G129" s="46"/>
      <c r="I129" s="20"/>
      <c r="L129" s="20"/>
    </row>
    <row r="130" spans="1:12" s="21" customFormat="1" ht="101.25">
      <c r="A130" s="42" t="str">
        <f>IF('Métrés Descriptifs'!$L564="","",IF('Métrés Descriptifs'!L564="","",'Métrés Descriptifs'!L564))</f>
        <v>1.11.10</v>
      </c>
      <c r="B130" s="42" t="str">
        <f>IF('Métrés Descriptifs'!$L564="","",IF('Métrés Descriptifs'!M564="","",'Métrés Descriptifs'!M564))</f>
        <v>Fourniture, pose et montage d'une porte battante existante à 2 vantaux (avec sens d'ouverture inversé), avec nouveaux cadres en MDF identiques à ceux existants, y compris la conservation, l'entretien et la peinture de l'ensemble de l'ouverture, porte et cadres, quincaillerie, charnières et nouveaux arrêts de sol, entretien des poignées et loquet existants, accessoires, matériaux et selon les spécifications du fournisseur, et tous les travaux nécessaires à une parfaite exécution et finition - VE01</v>
      </c>
      <c r="C130" s="43" t="str">
        <f>IF('Métrés Descriptifs'!$L564="","",IF('Métrés Descriptifs'!N564="","",'Métrés Descriptifs'!N564))</f>
        <v/>
      </c>
      <c r="D130" s="44" t="str">
        <f>IF('Métrés Descriptifs'!$L564="","",IF('Métrés Descriptifs'!W564="","",'Métrés Descriptifs'!W564))</f>
        <v/>
      </c>
      <c r="E130" s="45"/>
      <c r="F130" s="45" t="str">
        <f t="shared" si="2"/>
        <v/>
      </c>
      <c r="G130" s="46"/>
      <c r="I130" s="20"/>
      <c r="L130" s="20"/>
    </row>
    <row r="131" spans="1:12" s="21" customFormat="1">
      <c r="A131" s="42" t="str">
        <f>IF('Métrés Descriptifs'!$L565="","",IF('Métrés Descriptifs'!L565="","",'Métrés Descriptifs'!L565))</f>
        <v>1.11.10.1</v>
      </c>
      <c r="B131" s="42" t="str">
        <f>IF('Métrés Descriptifs'!$L565="","",IF('Métrés Descriptifs'!M565="","",'Métrés Descriptifs'!M565))</f>
        <v>3.05 Grand salon - Porte de ± 1,40 x 2,00 mètres (largeur x hauteur)</v>
      </c>
      <c r="C131" s="43" t="str">
        <f>IF('Métrés Descriptifs'!$L565="","",IF('Métrés Descriptifs'!N565="","",'Métrés Descriptifs'!N565))</f>
        <v>un</v>
      </c>
      <c r="D131" s="44">
        <f>IF('Métrés Descriptifs'!$L565="","",IF('Métrés Descriptifs'!W565="","",'Métrés Descriptifs'!W565))</f>
        <v>1</v>
      </c>
      <c r="E131" s="45"/>
      <c r="F131" s="45" t="str">
        <f t="shared" si="2"/>
        <v/>
      </c>
      <c r="G131" s="46"/>
      <c r="I131" s="20"/>
      <c r="L131" s="20"/>
    </row>
    <row r="132" spans="1:12" s="21" customFormat="1" ht="90">
      <c r="A132" s="42" t="str">
        <f>IF('Métrés Descriptifs'!$L567="","",IF('Métrés Descriptifs'!L567="","",'Métrés Descriptifs'!L567))</f>
        <v>1.11.11</v>
      </c>
      <c r="B132" s="42" t="str">
        <f>IF('Métrés Descriptifs'!$L567="","",IF('Métrés Descriptifs'!M567="","",'Métrés Descriptifs'!M567))</f>
        <v>Fourniture, exécution et installation du système de motorisation d'ouverture automatique D+H.DDS 54/500 sur porte battante existante à 1 vantail, y compris la conservation, l'entretien et la peinture de l'ouverture existante, de la porte et des cadres, de la quincaillerie, des nouvelles charnières, de l'entretien des poignées existantes, du loquet électrique, des raccordements électriques au CDI, des accessoires, des matériaux et selon les spécifications du fournisseur, et tous les travaux nécessaires pour une exécution et une finition parfaites - VE02</v>
      </c>
      <c r="C132" s="43" t="str">
        <f>IF('Métrés Descriptifs'!$L567="","",IF('Métrés Descriptifs'!N567="","",'Métrés Descriptifs'!N567))</f>
        <v/>
      </c>
      <c r="D132" s="44" t="str">
        <f>IF('Métrés Descriptifs'!$L567="","",IF('Métrés Descriptifs'!W567="","",'Métrés Descriptifs'!W567))</f>
        <v/>
      </c>
      <c r="E132" s="45"/>
      <c r="F132" s="45" t="str">
        <f t="shared" si="2"/>
        <v/>
      </c>
      <c r="G132" s="46"/>
      <c r="I132" s="20"/>
      <c r="L132" s="20"/>
    </row>
    <row r="133" spans="1:12" s="21" customFormat="1">
      <c r="A133" s="42" t="str">
        <f>IF('Métrés Descriptifs'!$L568="","",IF('Métrés Descriptifs'!L568="","",'Métrés Descriptifs'!L568))</f>
        <v>1.11.11.1</v>
      </c>
      <c r="B133" s="42" t="str">
        <f>IF('Métrés Descriptifs'!$L568="","",IF('Métrés Descriptifs'!M568="","",'Métrés Descriptifs'!M568))</f>
        <v>4.02 Circulation - Porte de ± 0,60 x 1,80 mètre (largeur x hauteur)</v>
      </c>
      <c r="C133" s="43" t="str">
        <f>IF('Métrés Descriptifs'!$L568="","",IF('Métrés Descriptifs'!N568="","",'Métrés Descriptifs'!N568))</f>
        <v>un</v>
      </c>
      <c r="D133" s="44">
        <f>IF('Métrés Descriptifs'!$L568="","",IF('Métrés Descriptifs'!W568="","",'Métrés Descriptifs'!W568))</f>
        <v>1</v>
      </c>
      <c r="E133" s="45"/>
      <c r="F133" s="45" t="str">
        <f t="shared" si="2"/>
        <v/>
      </c>
      <c r="G133" s="46"/>
      <c r="I133" s="20"/>
      <c r="L133" s="20"/>
    </row>
    <row r="134" spans="1:12" s="21" customFormat="1" ht="90">
      <c r="A134" s="42" t="str">
        <f>IF('Métrés Descriptifs'!$L570="","",IF('Métrés Descriptifs'!L570="","",'Métrés Descriptifs'!L570))</f>
        <v>1.11.12</v>
      </c>
      <c r="B134" s="42" t="str">
        <f>IF('Métrés Descriptifs'!$L570="","",IF('Métrés Descriptifs'!M570="","",'Métrés Descriptifs'!M570))</f>
        <v>Fourniture, exécution et pose d'un système de motorisation d'ouverture automatique D+H.SHD 54/450 dans une fenêtre à battant existante à 1 vantail, y compris la conservation, l'entretien et la peinture de l'ouverture existante, de la porte et des cadres, la quincaillerie, les nouvelles charnières, l'entretien des poignées existantes, le verrou électrique, les connexions électriques au CDI, les accessoires, les matériaux et conformément aux spécifications du fournisseur, et tous les travaux nécessaires pour une exécution et une finition parfaites - VE03</v>
      </c>
      <c r="C134" s="43" t="str">
        <f>IF('Métrés Descriptifs'!$L570="","",IF('Métrés Descriptifs'!N570="","",'Métrés Descriptifs'!N570))</f>
        <v/>
      </c>
      <c r="D134" s="44" t="str">
        <f>IF('Métrés Descriptifs'!$L570="","",IF('Métrés Descriptifs'!W570="","",'Métrés Descriptifs'!W570))</f>
        <v/>
      </c>
      <c r="E134" s="45"/>
      <c r="F134" s="45" t="str">
        <f t="shared" si="2"/>
        <v/>
      </c>
      <c r="G134" s="46"/>
      <c r="I134" s="20"/>
      <c r="L134" s="20"/>
    </row>
    <row r="135" spans="1:12" s="21" customFormat="1">
      <c r="A135" s="42" t="str">
        <f>IF('Métrés Descriptifs'!$L571="","",IF('Métrés Descriptifs'!L571="","",'Métrés Descriptifs'!L571))</f>
        <v>1.11.12.1</v>
      </c>
      <c r="B135" s="42" t="str">
        <f>IF('Métrés Descriptifs'!$L571="","",IF('Métrés Descriptifs'!M571="","",'Métrés Descriptifs'!M571))</f>
        <v>0.03 Circulation - Portée ± 1,00 x 1,50 m (largeur x hauteur)</v>
      </c>
      <c r="C135" s="43" t="str">
        <f>IF('Métrés Descriptifs'!$L571="","",IF('Métrés Descriptifs'!N571="","",'Métrés Descriptifs'!N571))</f>
        <v>un</v>
      </c>
      <c r="D135" s="44">
        <f>IF('Métrés Descriptifs'!$L571="","",IF('Métrés Descriptifs'!W571="","",'Métrés Descriptifs'!W571))</f>
        <v>1</v>
      </c>
      <c r="E135" s="45"/>
      <c r="F135" s="45" t="str">
        <f t="shared" si="2"/>
        <v/>
      </c>
      <c r="G135" s="46"/>
      <c r="I135" s="20"/>
      <c r="L135" s="20"/>
    </row>
    <row r="136" spans="1:12" s="21" customFormat="1" ht="101.25">
      <c r="A136" s="42" t="str">
        <f>IF('Métrés Descriptifs'!$L573="","",IF('Métrés Descriptifs'!L573="","",'Métrés Descriptifs'!L573))</f>
        <v>1.11.13</v>
      </c>
      <c r="B136" s="42" t="str">
        <f>IF('Métrés Descriptifs'!$L573="","",IF('Métrés Descriptifs'!M573="","",'Métrés Descriptifs'!M573))</f>
        <v>Fourniture et exécution de la conservation, de l'entretien et de la peinture de la porte ou de l'armoire existante, y compris la porte et les cadres, l'entretien des ferrures, des charnières et des poignées existantes, et la peinture avec un émail synthétique, à faible COV, de CIN, SINTECIN SATINADO - référence 48-261, dans la couleur indiquée dans le projet, avec apprêt SINTÉTICO MADEIRA - référence 40-920 et sous-couche UNIVERSAL - référence 40-400, finition mate, peinture intérieure des armoires, préparation préalable des surfaces, des matériaux et tous les travaux nécessaires pour assurer une exécution et une finition parfaites.</v>
      </c>
      <c r="C136" s="43" t="str">
        <f>IF('Métrés Descriptifs'!$L573="","",IF('Métrés Descriptifs'!N573="","",'Métrés Descriptifs'!N573))</f>
        <v/>
      </c>
      <c r="D136" s="44" t="str">
        <f>IF('Métrés Descriptifs'!$L573="","",IF('Métrés Descriptifs'!W573="","",'Métrés Descriptifs'!W573))</f>
        <v/>
      </c>
      <c r="E136" s="45"/>
      <c r="F136" s="45" t="str">
        <f t="shared" si="2"/>
        <v/>
      </c>
      <c r="G136" s="46"/>
      <c r="I136" s="20"/>
      <c r="L136" s="20"/>
    </row>
    <row r="137" spans="1:12" s="21" customFormat="1">
      <c r="A137" s="42" t="str">
        <f>IF('Métrés Descriptifs'!$L574="","",IF('Métrés Descriptifs'!L574="","",'Métrés Descriptifs'!L574))</f>
        <v>1.11.13.1</v>
      </c>
      <c r="B137" s="42" t="str">
        <f>IF('Métrés Descriptifs'!$L574="","",IF('Métrés Descriptifs'!M574="","",'Métrés Descriptifs'!M574))</f>
        <v>0.01 Circulation - Porte de ± 1,10 x 2,10 m (largeur x hauteur) - VE04</v>
      </c>
      <c r="C137" s="43" t="str">
        <f>IF('Métrés Descriptifs'!$L574="","",IF('Métrés Descriptifs'!N574="","",'Métrés Descriptifs'!N574))</f>
        <v>un</v>
      </c>
      <c r="D137" s="44">
        <f>IF('Métrés Descriptifs'!$L574="","",IF('Métrés Descriptifs'!W574="","",'Métrés Descriptifs'!W574))</f>
        <v>1</v>
      </c>
      <c r="E137" s="45"/>
      <c r="F137" s="45" t="str">
        <f t="shared" si="2"/>
        <v/>
      </c>
      <c r="G137" s="46"/>
      <c r="I137" s="20"/>
      <c r="L137" s="20"/>
    </row>
    <row r="138" spans="1:12" s="21" customFormat="1">
      <c r="A138" s="42" t="str">
        <f>IF('Métrés Descriptifs'!$L575="","",IF('Métrés Descriptifs'!L575="","",'Métrés Descriptifs'!L575))</f>
        <v>1.11.13.2</v>
      </c>
      <c r="B138" s="42" t="str">
        <f>IF('Métrés Descriptifs'!$L575="","",IF('Métrés Descriptifs'!M575="","",'Métrés Descriptifs'!M575))</f>
        <v>0.01 Circulation - Porte de ± 0,80 x 2,10 m (largeur x hauteur) - VE05</v>
      </c>
      <c r="C138" s="43" t="str">
        <f>IF('Métrés Descriptifs'!$L575="","",IF('Métrés Descriptifs'!N575="","",'Métrés Descriptifs'!N575))</f>
        <v>un</v>
      </c>
      <c r="D138" s="44">
        <f>IF('Métrés Descriptifs'!$L575="","",IF('Métrés Descriptifs'!W575="","",'Métrés Descriptifs'!W575))</f>
        <v>1</v>
      </c>
      <c r="E138" s="45"/>
      <c r="F138" s="45" t="str">
        <f t="shared" si="2"/>
        <v/>
      </c>
      <c r="G138" s="46"/>
      <c r="I138" s="20"/>
      <c r="L138" s="20"/>
    </row>
    <row r="139" spans="1:12" s="21" customFormat="1">
      <c r="A139" s="42" t="str">
        <f>IF('Métrés Descriptifs'!$L576="","",IF('Métrés Descriptifs'!L576="","",'Métrés Descriptifs'!L576))</f>
        <v>1.11.13.3</v>
      </c>
      <c r="B139" s="42" t="str">
        <f>IF('Métrés Descriptifs'!$L576="","",IF('Métrés Descriptifs'!M576="","",'Métrés Descriptifs'!M576))</f>
        <v>0.04 Circulation - Porte de ± 1,10 x 2,10 m (largeur x hauteur) - VE06</v>
      </c>
      <c r="C139" s="43" t="str">
        <f>IF('Métrés Descriptifs'!$L576="","",IF('Métrés Descriptifs'!N576="","",'Métrés Descriptifs'!N576))</f>
        <v>un</v>
      </c>
      <c r="D139" s="44">
        <f>IF('Métrés Descriptifs'!$L576="","",IF('Métrés Descriptifs'!W576="","",'Métrés Descriptifs'!W576))</f>
        <v>1</v>
      </c>
      <c r="E139" s="45"/>
      <c r="F139" s="45" t="str">
        <f t="shared" si="2"/>
        <v/>
      </c>
      <c r="G139" s="46"/>
      <c r="I139" s="20"/>
      <c r="L139" s="20"/>
    </row>
    <row r="140" spans="1:12" s="21" customFormat="1">
      <c r="A140" s="42" t="str">
        <f>IF('Métrés Descriptifs'!$L577="","",IF('Métrés Descriptifs'!L577="","",'Métrés Descriptifs'!L577))</f>
        <v>1.11.13.4</v>
      </c>
      <c r="B140" s="42" t="str">
        <f>IF('Métrés Descriptifs'!$L577="","",IF('Métrés Descriptifs'!M577="","",'Métrés Descriptifs'!M577))</f>
        <v>0.05 Sacristie - Porte de ± 0,90 x 2,10 m (largeur x hauteur) - VE07</v>
      </c>
      <c r="C140" s="43" t="str">
        <f>IF('Métrés Descriptifs'!$L577="","",IF('Métrés Descriptifs'!N577="","",'Métrés Descriptifs'!N577))</f>
        <v>un</v>
      </c>
      <c r="D140" s="44">
        <f>IF('Métrés Descriptifs'!$L577="","",IF('Métrés Descriptifs'!W577="","",'Métrés Descriptifs'!W577))</f>
        <v>1</v>
      </c>
      <c r="E140" s="45"/>
      <c r="F140" s="45" t="str">
        <f t="shared" si="2"/>
        <v/>
      </c>
      <c r="G140" s="46"/>
      <c r="I140" s="20"/>
      <c r="L140" s="20"/>
    </row>
    <row r="141" spans="1:12" s="21" customFormat="1">
      <c r="A141" s="42" t="str">
        <f>IF('Métrés Descriptifs'!$L578="","",IF('Métrés Descriptifs'!L578="","",'Métrés Descriptifs'!L578))</f>
        <v>1.11.13.5</v>
      </c>
      <c r="B141" s="42" t="str">
        <f>IF('Métrés Descriptifs'!$L578="","",IF('Métrés Descriptifs'!M578="","",'Métrés Descriptifs'!M578))</f>
        <v>1.01 Bureau - Porte de ± 1,00 x 2,00 m (largeur x hauteur) - VE08</v>
      </c>
      <c r="C141" s="43" t="str">
        <f>IF('Métrés Descriptifs'!$L578="","",IF('Métrés Descriptifs'!N578="","",'Métrés Descriptifs'!N578))</f>
        <v>un</v>
      </c>
      <c r="D141" s="44">
        <f>IF('Métrés Descriptifs'!$L578="","",IF('Métrés Descriptifs'!W578="","",'Métrés Descriptifs'!W578))</f>
        <v>1</v>
      </c>
      <c r="E141" s="45"/>
      <c r="F141" s="45" t="str">
        <f t="shared" si="2"/>
        <v/>
      </c>
      <c r="G141" s="46"/>
      <c r="I141" s="20"/>
      <c r="L141" s="20"/>
    </row>
    <row r="142" spans="1:12" s="21" customFormat="1">
      <c r="A142" s="42" t="str">
        <f>IF('Métrés Descriptifs'!$L579="","",IF('Métrés Descriptifs'!L579="","",'Métrés Descriptifs'!L579))</f>
        <v>1.11.13.6</v>
      </c>
      <c r="B142" s="42" t="str">
        <f>IF('Métrés Descriptifs'!$L579="","",IF('Métrés Descriptifs'!M579="","",'Métrés Descriptifs'!M579))</f>
        <v>1.01 Circulation - Porte ± 1,00 x 2,00 m (largeur x hauteur) - VE09</v>
      </c>
      <c r="C142" s="43" t="str">
        <f>IF('Métrés Descriptifs'!$L579="","",IF('Métrés Descriptifs'!N579="","",'Métrés Descriptifs'!N579))</f>
        <v>un</v>
      </c>
      <c r="D142" s="44">
        <f>IF('Métrés Descriptifs'!$L579="","",IF('Métrés Descriptifs'!W579="","",'Métrés Descriptifs'!W579))</f>
        <v>1</v>
      </c>
      <c r="E142" s="45"/>
      <c r="F142" s="45" t="str">
        <f t="shared" si="2"/>
        <v/>
      </c>
      <c r="G142" s="46"/>
      <c r="I142" s="20"/>
      <c r="L142" s="20"/>
    </row>
    <row r="143" spans="1:12" s="21" customFormat="1">
      <c r="A143" s="42" t="str">
        <f>IF('Métrés Descriptifs'!$L580="","",IF('Métrés Descriptifs'!L580="","",'Métrés Descriptifs'!L580))</f>
        <v>1.11.13.7</v>
      </c>
      <c r="B143" s="42" t="str">
        <f>IF('Métrés Descriptifs'!$L580="","",IF('Métrés Descriptifs'!M580="","",'Métrés Descriptifs'!M580))</f>
        <v>2.01 Bureau - Porte ± 1,00 x 2,00 m (largeur x hauteur) - VE10</v>
      </c>
      <c r="C143" s="43" t="str">
        <f>IF('Métrés Descriptifs'!$L580="","",IF('Métrés Descriptifs'!N580="","",'Métrés Descriptifs'!N580))</f>
        <v>un</v>
      </c>
      <c r="D143" s="44">
        <f>IF('Métrés Descriptifs'!$L580="","",IF('Métrés Descriptifs'!W580="","",'Métrés Descriptifs'!W580))</f>
        <v>1</v>
      </c>
      <c r="E143" s="45"/>
      <c r="F143" s="45" t="str">
        <f t="shared" si="2"/>
        <v/>
      </c>
      <c r="G143" s="46"/>
      <c r="I143" s="20"/>
      <c r="L143" s="20"/>
    </row>
    <row r="144" spans="1:12" s="21" customFormat="1">
      <c r="A144" s="42" t="str">
        <f>IF('Métrés Descriptifs'!$L581="","",IF('Métrés Descriptifs'!L581="","",'Métrés Descriptifs'!L581))</f>
        <v>1.11.13.8</v>
      </c>
      <c r="B144" s="42" t="str">
        <f>IF('Métrés Descriptifs'!$L581="","",IF('Métrés Descriptifs'!M581="","",'Métrés Descriptifs'!M581))</f>
        <v>3.01 Cuisine - Porte ± 0,80 x 2,00 m (largeur x hauteur) - VE11</v>
      </c>
      <c r="C144" s="43" t="str">
        <f>IF('Métrés Descriptifs'!$L581="","",IF('Métrés Descriptifs'!N581="","",'Métrés Descriptifs'!N581))</f>
        <v>un</v>
      </c>
      <c r="D144" s="44">
        <f>IF('Métrés Descriptifs'!$L581="","",IF('Métrés Descriptifs'!W581="","",'Métrés Descriptifs'!W581))</f>
        <v>1</v>
      </c>
      <c r="E144" s="45"/>
      <c r="F144" s="45" t="str">
        <f t="shared" si="2"/>
        <v/>
      </c>
      <c r="G144" s="46"/>
      <c r="I144" s="20"/>
      <c r="L144" s="20"/>
    </row>
    <row r="145" spans="1:12" s="21" customFormat="1" ht="22.5">
      <c r="A145" s="42" t="str">
        <f>IF('Métrés Descriptifs'!$L582="","",IF('Métrés Descriptifs'!L582="","",'Métrés Descriptifs'!L582))</f>
        <v>1.11.13.9</v>
      </c>
      <c r="B145" s="42" t="str">
        <f>IF('Métrés Descriptifs'!$L582="","",IF('Métrés Descriptifs'!M582="","",'Métrés Descriptifs'!M582))</f>
        <v>3.05 Grande salle - Porte de ± 1,40 x 2,00 m (largeur x hauteur) - VE12</v>
      </c>
      <c r="C145" s="43" t="str">
        <f>IF('Métrés Descriptifs'!$L582="","",IF('Métrés Descriptifs'!N582="","",'Métrés Descriptifs'!N582))</f>
        <v>un</v>
      </c>
      <c r="D145" s="44">
        <f>IF('Métrés Descriptifs'!$L582="","",IF('Métrés Descriptifs'!W582="","",'Métrés Descriptifs'!W582))</f>
        <v>1</v>
      </c>
      <c r="E145" s="45"/>
      <c r="F145" s="45" t="str">
        <f t="shared" si="2"/>
        <v/>
      </c>
      <c r="G145" s="46"/>
      <c r="I145" s="20"/>
      <c r="L145" s="20"/>
    </row>
    <row r="146" spans="1:12" s="21" customFormat="1">
      <c r="A146" s="42" t="str">
        <f>IF('Métrés Descriptifs'!$L583="","",IF('Métrés Descriptifs'!L583="","",'Métrés Descriptifs'!L583))</f>
        <v>1.11.13.10</v>
      </c>
      <c r="B146" s="42" t="str">
        <f>IF('Métrés Descriptifs'!$L583="","",IF('Métrés Descriptifs'!M583="","",'Métrés Descriptifs'!M583))</f>
        <v>3.06 Circulation - Porte de ± 0,70 x 2,00 m (largeur x hauteur) - VE13</v>
      </c>
      <c r="C146" s="43" t="str">
        <f>IF('Métrés Descriptifs'!$L583="","",IF('Métrés Descriptifs'!N583="","",'Métrés Descriptifs'!N583))</f>
        <v>un</v>
      </c>
      <c r="D146" s="44">
        <f>IF('Métrés Descriptifs'!$L583="","",IF('Métrés Descriptifs'!W583="","",'Métrés Descriptifs'!W583))</f>
        <v>1</v>
      </c>
      <c r="E146" s="45"/>
      <c r="F146" s="45" t="str">
        <f t="shared" si="2"/>
        <v/>
      </c>
      <c r="G146" s="46"/>
      <c r="I146" s="20"/>
      <c r="L146" s="20"/>
    </row>
    <row r="147" spans="1:12" s="21" customFormat="1">
      <c r="A147" s="42" t="str">
        <f>IF('Métrés Descriptifs'!$L584="","",IF('Métrés Descriptifs'!L584="","",'Métrés Descriptifs'!L584))</f>
        <v>1.11.13.11</v>
      </c>
      <c r="B147" s="42" t="str">
        <f>IF('Métrés Descriptifs'!$L584="","",IF('Métrés Descriptifs'!M584="","",'Métrés Descriptifs'!M584))</f>
        <v>3.06 Circulation - Porte de ± 0,80 x 2,00 m (largeur x hauteur) - VE14</v>
      </c>
      <c r="C147" s="43" t="str">
        <f>IF('Métrés Descriptifs'!$L584="","",IF('Métrés Descriptifs'!N584="","",'Métrés Descriptifs'!N584))</f>
        <v>un</v>
      </c>
      <c r="D147" s="44">
        <f>IF('Métrés Descriptifs'!$L584="","",IF('Métrés Descriptifs'!W584="","",'Métrés Descriptifs'!W584))</f>
        <v>1</v>
      </c>
      <c r="E147" s="45"/>
      <c r="F147" s="45" t="str">
        <f t="shared" si="2"/>
        <v/>
      </c>
      <c r="G147" s="46"/>
      <c r="I147" s="20"/>
      <c r="L147" s="20"/>
    </row>
    <row r="148" spans="1:12" s="21" customFormat="1" ht="22.5">
      <c r="A148" s="42" t="str">
        <f>IF('Métrés Descriptifs'!$L585="","",IF('Métrés Descriptifs'!L585="","",'Métrés Descriptifs'!L585))</f>
        <v>1.11.13.12</v>
      </c>
      <c r="B148" s="42" t="str">
        <f>IF('Métrés Descriptifs'!$L585="","",IF('Métrés Descriptifs'!M585="","",'Métrés Descriptifs'!M585))</f>
        <v>1.02 Circulation - Armoire ± 1,50 x 2,80 x 0,45 m (largeur x hauteur x profondeur) - AE01</v>
      </c>
      <c r="C148" s="43" t="str">
        <f>IF('Métrés Descriptifs'!$L585="","",IF('Métrés Descriptifs'!N585="","",'Métrés Descriptifs'!N585))</f>
        <v>un</v>
      </c>
      <c r="D148" s="44">
        <f>IF('Métrés Descriptifs'!$L585="","",IF('Métrés Descriptifs'!W585="","",'Métrés Descriptifs'!W585))</f>
        <v>1</v>
      </c>
      <c r="E148" s="45"/>
      <c r="F148" s="45" t="str">
        <f t="shared" si="2"/>
        <v/>
      </c>
      <c r="G148" s="46"/>
      <c r="I148" s="20"/>
      <c r="L148" s="20"/>
    </row>
    <row r="149" spans="1:12" s="21" customFormat="1" ht="22.5">
      <c r="A149" s="42" t="str">
        <f>IF('Métrés Descriptifs'!$L586="","",IF('Métrés Descriptifs'!L586="","",'Métrés Descriptifs'!L586))</f>
        <v>1.11.13.13</v>
      </c>
      <c r="B149" s="42" t="str">
        <f>IF('Métrés Descriptifs'!$L586="","",IF('Métrés Descriptifs'!M586="","",'Métrés Descriptifs'!M586))</f>
        <v>2.02 Circulation - Armoire ± 1.30 x 2.80 x 0.45 m (largeur x hauteur x profondeur) - AE02</v>
      </c>
      <c r="C149" s="43" t="str">
        <f>IF('Métrés Descriptifs'!$L586="","",IF('Métrés Descriptifs'!N586="","",'Métrés Descriptifs'!N586))</f>
        <v>un</v>
      </c>
      <c r="D149" s="44">
        <f>IF('Métrés Descriptifs'!$L586="","",IF('Métrés Descriptifs'!W586="","",'Métrés Descriptifs'!W586))</f>
        <v>1</v>
      </c>
      <c r="E149" s="45"/>
      <c r="F149" s="45" t="str">
        <f t="shared" si="2"/>
        <v/>
      </c>
      <c r="G149" s="46"/>
      <c r="I149" s="20"/>
      <c r="L149" s="20"/>
    </row>
    <row r="150" spans="1:12" s="21" customFormat="1" ht="78.75">
      <c r="A150" s="42" t="str">
        <f>IF('Métrés Descriptifs'!$L588="","",IF('Métrés Descriptifs'!L588="","",'Métrés Descriptifs'!L588))</f>
        <v>1.11.14</v>
      </c>
      <c r="B150" s="42" t="str">
        <f>IF('Métrés Descriptifs'!$L588="","",IF('Métrés Descriptifs'!M588="","",'Métrés Descriptifs'!M588))</f>
        <v>Fourniture, installation et pose de la façade d'une armoire avec deux portes battantes en MDF hydrofuge de 22 mm d'épaisseur, laqué dans la couleur BLANC RAL 9016, y compris le rail fixe jusqu'au plafond, l'ensemble des ferrures, accessoires, matériaux et suivant les spécifications du fournisseur, ainsi que tous les travaux nécessaires à une parfaite exécution et finition.</v>
      </c>
      <c r="C150" s="43" t="str">
        <f>IF('Métrés Descriptifs'!$L588="","",IF('Métrés Descriptifs'!N588="","",'Métrés Descriptifs'!N588))</f>
        <v/>
      </c>
      <c r="D150" s="44" t="str">
        <f>IF('Métrés Descriptifs'!$L588="","",IF('Métrés Descriptifs'!W588="","",'Métrés Descriptifs'!W588))</f>
        <v/>
      </c>
      <c r="E150" s="45"/>
      <c r="F150" s="45" t="str">
        <f t="shared" si="2"/>
        <v/>
      </c>
      <c r="G150" s="46"/>
      <c r="I150" s="20"/>
      <c r="L150" s="20"/>
    </row>
    <row r="151" spans="1:12" s="21" customFormat="1" ht="22.5">
      <c r="A151" s="42" t="str">
        <f>IF('Métrés Descriptifs'!$L589="","",IF('Métrés Descriptifs'!L589="","",'Métrés Descriptifs'!L589))</f>
        <v>1.11.14.1</v>
      </c>
      <c r="B151" s="42" t="str">
        <f>IF('Métrés Descriptifs'!$L589="","",IF('Métrés Descriptifs'!M589="","",'Métrés Descriptifs'!M589))</f>
        <v>Armoire à 2 vantaux ± 2,00x1,05x0,70 m (hauteur x largeur x profondeur) - A02</v>
      </c>
      <c r="C151" s="43" t="str">
        <f>IF('Métrés Descriptifs'!$L589="","",IF('Métrés Descriptifs'!N589="","",'Métrés Descriptifs'!N589))</f>
        <v>un</v>
      </c>
      <c r="D151" s="44">
        <f>IF('Métrés Descriptifs'!$L589="","",IF('Métrés Descriptifs'!W589="","",'Métrés Descriptifs'!W589))</f>
        <v>1</v>
      </c>
      <c r="E151" s="45"/>
      <c r="F151" s="45" t="str">
        <f t="shared" si="2"/>
        <v/>
      </c>
      <c r="G151" s="46"/>
      <c r="I151" s="20"/>
      <c r="L151" s="20"/>
    </row>
    <row r="152" spans="1:12" s="21" customFormat="1">
      <c r="A152" s="186" t="str">
        <f>IF('Métrés Descriptifs'!$L591="","",IF('Métrés Descriptifs'!L591="","",'Métrés Descriptifs'!L591))</f>
        <v>1.12</v>
      </c>
      <c r="B152" s="226" t="str">
        <f>IF('Métrés Descriptifs'!$L591="","",IF('Métrés Descriptifs'!M591="","",'Métrés Descriptifs'!M591))</f>
        <v>ÉQUIPEMENTS SANITAIRES - PHASE 1</v>
      </c>
      <c r="C152" s="43" t="str">
        <f>IF('Métrés Descriptifs'!$L591="","",IF('Métrés Descriptifs'!N591="","",'Métrés Descriptifs'!N591))</f>
        <v/>
      </c>
      <c r="D152" s="44" t="str">
        <f>IF('Métrés Descriptifs'!$L591="","",IF('Métrés Descriptifs'!W591="","",'Métrés Descriptifs'!W591))</f>
        <v/>
      </c>
      <c r="E152" s="45"/>
      <c r="F152" s="45" t="str">
        <f t="shared" si="2"/>
        <v/>
      </c>
      <c r="G152" s="190">
        <f>SUM(F152:F197)</f>
        <v>0</v>
      </c>
      <c r="I152" s="20"/>
      <c r="L152" s="20"/>
    </row>
    <row r="153" spans="1:12" s="21" customFormat="1" ht="78.75">
      <c r="A153" s="42" t="str">
        <f>IF('Métrés Descriptifs'!$L593="","",IF('Métrés Descriptifs'!L593="","",'Métrés Descriptifs'!L593))</f>
        <v>1.12.1</v>
      </c>
      <c r="B153" s="42" t="str">
        <f>IF('Métrés Descriptifs'!$L593="","",IF('Métrés Descriptifs'!M593="","",'Métrés Descriptifs'!M593))</f>
        <v>Fourniture, exécution et pose de cabines de toilette phénoliques de 13 mm d'épaisseur avec double suspension, y compris la structure de fixation murale, les pieds réglables en hauteur, les portes, l'équipement complet, les accessoires, les matériaux et conformément aux spécifications du fournisseur, ainsi que tous les travaux nécessaires pour une exécution et une finition parfaites, conformément au plan de la portée.</v>
      </c>
      <c r="C153" s="43" t="str">
        <f>IF('Métrés Descriptifs'!$L593="","",IF('Métrés Descriptifs'!N593="","",'Métrés Descriptifs'!N593))</f>
        <v/>
      </c>
      <c r="D153" s="44" t="str">
        <f>IF('Métrés Descriptifs'!$L593="","",IF('Métrés Descriptifs'!W593="","",'Métrés Descriptifs'!W593))</f>
        <v/>
      </c>
      <c r="E153" s="45"/>
      <c r="F153" s="45" t="str">
        <f t="shared" si="2"/>
        <v/>
      </c>
      <c r="G153" s="46"/>
      <c r="I153" s="20"/>
      <c r="L153" s="20"/>
    </row>
    <row r="154" spans="1:12" s="21" customFormat="1" ht="33.75">
      <c r="A154" s="42" t="str">
        <f>IF('Métrés Descriptifs'!$L594="","",IF('Métrés Descriptifs'!L594="","",'Métrés Descriptifs'!L594))</f>
        <v>1.12.1.1</v>
      </c>
      <c r="B154" s="42" t="str">
        <f>IF('Métrés Descriptifs'!$L594="","",IF('Métrés Descriptifs'!M594="","",'Métrés Descriptifs'!M594))</f>
        <v>Cloison avec 1 porte battante et 2 panneaux fixes, 2,00x0,94 m (hauteur x largeur), type POLYREY, couleur POIVRE, référence P114, ou équivalent - V09</v>
      </c>
      <c r="C154" s="43" t="str">
        <f>IF('Métrés Descriptifs'!$L594="","",IF('Métrés Descriptifs'!N594="","",'Métrés Descriptifs'!N594))</f>
        <v>un</v>
      </c>
      <c r="D154" s="44">
        <f>IF('Métrés Descriptifs'!$L594="","",IF('Métrés Descriptifs'!W594="","",'Métrés Descriptifs'!W594))</f>
        <v>1</v>
      </c>
      <c r="E154" s="45"/>
      <c r="F154" s="45" t="str">
        <f t="shared" si="2"/>
        <v/>
      </c>
      <c r="G154" s="46"/>
      <c r="I154" s="20"/>
      <c r="L154" s="20"/>
    </row>
    <row r="155" spans="1:12" s="21" customFormat="1" ht="33.75">
      <c r="A155" s="42" t="str">
        <f>IF('Métrés Descriptifs'!$L595="","",IF('Métrés Descriptifs'!L595="","",'Métrés Descriptifs'!L595))</f>
        <v>1.12.1.2</v>
      </c>
      <c r="B155" s="42" t="str">
        <f>IF('Métrés Descriptifs'!$L595="","",IF('Métrés Descriptifs'!M595="","",'Métrés Descriptifs'!M595))</f>
        <v>Cloison avec 2 portes battantes, 3 panneaux fixes et 1 cloison, 2,00x1,96 m (hauteur x largeur), type POLYREY, coloris POIVRE, référence P114, ou équivalent - V10</v>
      </c>
      <c r="C155" s="43" t="str">
        <f>IF('Métrés Descriptifs'!$L595="","",IF('Métrés Descriptifs'!N595="","",'Métrés Descriptifs'!N595))</f>
        <v>un</v>
      </c>
      <c r="D155" s="44">
        <f>IF('Métrés Descriptifs'!$L595="","",IF('Métrés Descriptifs'!W595="","",'Métrés Descriptifs'!W595))</f>
        <v>1</v>
      </c>
      <c r="E155" s="45"/>
      <c r="F155" s="45" t="str">
        <f t="shared" si="2"/>
        <v/>
      </c>
      <c r="G155" s="46"/>
      <c r="I155" s="20"/>
      <c r="L155" s="20"/>
    </row>
    <row r="156" spans="1:12" s="21" customFormat="1" ht="33.75">
      <c r="A156" s="42" t="str">
        <f>IF('Métrés Descriptifs'!$L596="","",IF('Métrés Descriptifs'!L596="","",'Métrés Descriptifs'!L596))</f>
        <v>1.12.1.3</v>
      </c>
      <c r="B156" s="42" t="str">
        <f>IF('Métrés Descriptifs'!$L596="","",IF('Métrés Descriptifs'!M596="","",'Métrés Descriptifs'!M596))</f>
        <v>Cloison avec 1 porte battante et 2 panneaux fixes, 2,00x1,10 m (hauteur x largeur), POLYREY, coloris POIVRE, référence P114, ou équivalent - V11-A</v>
      </c>
      <c r="C156" s="43" t="str">
        <f>IF('Métrés Descriptifs'!$L596="","",IF('Métrés Descriptifs'!N596="","",'Métrés Descriptifs'!N596))</f>
        <v>un</v>
      </c>
      <c r="D156" s="44">
        <f>IF('Métrés Descriptifs'!$L596="","",IF('Métrés Descriptifs'!W596="","",'Métrés Descriptifs'!W596))</f>
        <v>1</v>
      </c>
      <c r="E156" s="45"/>
      <c r="F156" s="45" t="str">
        <f t="shared" ref="F156:F219" si="3">IF(E156="","",PRODUCT(D156:E156))</f>
        <v/>
      </c>
      <c r="G156" s="46"/>
      <c r="I156" s="20"/>
      <c r="L156" s="20"/>
    </row>
    <row r="157" spans="1:12" s="21" customFormat="1" ht="33.75">
      <c r="A157" s="42" t="str">
        <f>IF('Métrés Descriptifs'!$L597="","",IF('Métrés Descriptifs'!L597="","",'Métrés Descriptifs'!L597))</f>
        <v>1.12.1.4</v>
      </c>
      <c r="B157" s="42" t="str">
        <f>IF('Métrés Descriptifs'!$L597="","",IF('Métrés Descriptifs'!M597="","",'Métrés Descriptifs'!M597))</f>
        <v>Cloison avec 1 porte battante et 2 panneaux fixes, 2,00x0,85 m (hauteur x largeur), type POLYREY, coloris POIVRE, référence P114, ou équivalent - V11-B</v>
      </c>
      <c r="C157" s="43" t="str">
        <f>IF('Métrés Descriptifs'!$L597="","",IF('Métrés Descriptifs'!N597="","",'Métrés Descriptifs'!N597))</f>
        <v>un</v>
      </c>
      <c r="D157" s="44">
        <f>IF('Métrés Descriptifs'!$L597="","",IF('Métrés Descriptifs'!W597="","",'Métrés Descriptifs'!W597))</f>
        <v>1</v>
      </c>
      <c r="E157" s="45"/>
      <c r="F157" s="45" t="str">
        <f t="shared" si="3"/>
        <v/>
      </c>
      <c r="G157" s="46"/>
      <c r="I157" s="20"/>
      <c r="L157" s="20"/>
    </row>
    <row r="158" spans="1:12" s="21" customFormat="1" ht="33.75">
      <c r="A158" s="42" t="str">
        <f>IF('Métrés Descriptifs'!$L598="","",IF('Métrés Descriptifs'!L598="","",'Métrés Descriptifs'!L598))</f>
        <v>1.12.1.5</v>
      </c>
      <c r="B158" s="42" t="str">
        <f>IF('Métrés Descriptifs'!$L598="","",IF('Métrés Descriptifs'!M598="","",'Métrés Descriptifs'!M598))</f>
        <v>Cloison avec 1 porte battante et 2 panneaux fixes, 2,00x0,80 m (hauteur x largeur), type POLYREY, couleur POIVRE, référence P114, ou équivalent - V11-C</v>
      </c>
      <c r="C158" s="43" t="str">
        <f>IF('Métrés Descriptifs'!$L598="","",IF('Métrés Descriptifs'!N598="","",'Métrés Descriptifs'!N598))</f>
        <v>un</v>
      </c>
      <c r="D158" s="44">
        <f>IF('Métrés Descriptifs'!$L598="","",IF('Métrés Descriptifs'!W598="","",'Métrés Descriptifs'!W598))</f>
        <v>1</v>
      </c>
      <c r="E158" s="45"/>
      <c r="F158" s="45" t="str">
        <f t="shared" si="3"/>
        <v/>
      </c>
      <c r="G158" s="46"/>
      <c r="I158" s="20"/>
      <c r="L158" s="20"/>
    </row>
    <row r="159" spans="1:12" s="21" customFormat="1" ht="33.75">
      <c r="A159" s="42" t="str">
        <f>IF('Métrés Descriptifs'!$L599="","",IF('Métrés Descriptifs'!L599="","",'Métrés Descriptifs'!L599))</f>
        <v>1.12.1.6</v>
      </c>
      <c r="B159" s="42" t="str">
        <f>IF('Métrés Descriptifs'!$L599="","",IF('Métrés Descriptifs'!M599="","",'Métrés Descriptifs'!M599))</f>
        <v>Cloison avec 1 porte battante et 2 panneaux fixes, 2,00x1,10 m (hauteur x largeur), type POLYREY, coloris POIVRE, référence P114, ou équivalent - V12</v>
      </c>
      <c r="C159" s="43" t="str">
        <f>IF('Métrés Descriptifs'!$L599="","",IF('Métrés Descriptifs'!N599="","",'Métrés Descriptifs'!N599))</f>
        <v>un</v>
      </c>
      <c r="D159" s="44">
        <f>IF('Métrés Descriptifs'!$L599="","",IF('Métrés Descriptifs'!W599="","",'Métrés Descriptifs'!W599))</f>
        <v>1</v>
      </c>
      <c r="E159" s="45"/>
      <c r="F159" s="45" t="str">
        <f t="shared" si="3"/>
        <v/>
      </c>
      <c r="G159" s="46"/>
      <c r="I159" s="20"/>
      <c r="L159" s="20"/>
    </row>
    <row r="160" spans="1:12" s="21" customFormat="1" ht="22.5">
      <c r="A160" s="42" t="str">
        <f>IF('Métrés Descriptifs'!$L600="","",IF('Métrés Descriptifs'!L600="","",'Métrés Descriptifs'!L600))</f>
        <v>1.12.1.7</v>
      </c>
      <c r="B160" s="42" t="str">
        <f>IF('Métrés Descriptifs'!$L600="","",IF('Métrés Descriptifs'!M600="","",'Métrés Descriptifs'!M600))</f>
        <v>Cintre double BRUMA de la série MARIS, référence 177 510 0 mm, couleur MORNING MIST - EQ4</v>
      </c>
      <c r="C160" s="43" t="str">
        <f>IF('Métrés Descriptifs'!$L600="","",IF('Métrés Descriptifs'!N600="","",'Métrés Descriptifs'!N600))</f>
        <v>un</v>
      </c>
      <c r="D160" s="44">
        <f>IF('Métrés Descriptifs'!$L600="","",IF('Métrés Descriptifs'!W600="","",'Métrés Descriptifs'!W600))</f>
        <v>8</v>
      </c>
      <c r="E160" s="45"/>
      <c r="F160" s="45" t="str">
        <f t="shared" si="3"/>
        <v/>
      </c>
      <c r="G160" s="46"/>
      <c r="I160" s="20"/>
      <c r="L160" s="20"/>
    </row>
    <row r="161" spans="1:12" s="21" customFormat="1" ht="67.5">
      <c r="A161" s="42" t="str">
        <f>IF('Métrés Descriptifs'!$L602="","",IF('Métrés Descriptifs'!L602="","",'Métrés Descriptifs'!L602))</f>
        <v>1.12.2</v>
      </c>
      <c r="B161" s="42" t="str">
        <f>IF('Métrés Descriptifs'!$L602="","",IF('Métrés Descriptifs'!M602="","",'Métrés Descriptifs'!M602))</f>
        <v>Fourniture, installation complète et pose d'un plan de travail suspendu en pierre fixé au mur de 0,90x0,48x0,20 m et lavabo encastré, robinetterie temporisée, miroirs de 0,35x1,00 m, y compris tous les raccords, accessoires, fixations, branchements, siphon, robinetterie, matériaux et tous les travaux nécessaires à une parfaite exécution et finition.</v>
      </c>
      <c r="C161" s="43" t="str">
        <f>IF('Métrés Descriptifs'!$L602="","",IF('Métrés Descriptifs'!N602="","",'Métrés Descriptifs'!N602))</f>
        <v/>
      </c>
      <c r="D161" s="44" t="str">
        <f>IF('Métrés Descriptifs'!$L602="","",IF('Métrés Descriptifs'!W602="","",'Métrés Descriptifs'!W602))</f>
        <v/>
      </c>
      <c r="E161" s="45"/>
      <c r="F161" s="45" t="str">
        <f t="shared" si="3"/>
        <v/>
      </c>
      <c r="G161" s="46"/>
      <c r="I161" s="20"/>
      <c r="L161" s="20"/>
    </row>
    <row r="162" spans="1:12" s="21" customFormat="1" ht="45">
      <c r="A162" s="42" t="str">
        <f>IF('Métrés Descriptifs'!$L603="","",IF('Métrés Descriptifs'!L603="","",'Métrés Descriptifs'!L603))</f>
        <v>1.12.2.1</v>
      </c>
      <c r="B162" s="42" t="str">
        <f>IF('Métrés Descriptifs'!$L603="","",IF('Métrés Descriptifs'!M603="","",'Métrés Descriptifs'!M603))</f>
        <v>Plan de travail avec lavabo, type CORIAN, série ENERGY, référence 7730, couleur DESIGNER WHITE, avec finition POLIE, dimensions variables, selon le plan des installations sanitaires, ou équivalent - EQ3</v>
      </c>
      <c r="C162" s="43" t="str">
        <f>IF('Métrés Descriptifs'!$L603="","",IF('Métrés Descriptifs'!N603="","",'Métrés Descriptifs'!N603))</f>
        <v>un</v>
      </c>
      <c r="D162" s="44">
        <f>IF('Métrés Descriptifs'!$L603="","",IF('Métrés Descriptifs'!W603="","",'Métrés Descriptifs'!W603))</f>
        <v>1</v>
      </c>
      <c r="E162" s="45"/>
      <c r="F162" s="45" t="str">
        <f t="shared" si="3"/>
        <v/>
      </c>
      <c r="G162" s="46"/>
      <c r="I162" s="20"/>
      <c r="L162" s="20"/>
    </row>
    <row r="163" spans="1:12" s="21" customFormat="1" ht="22.5">
      <c r="A163" s="42" t="str">
        <f>IF('Métrés Descriptifs'!$L604="","",IF('Métrés Descriptifs'!L604="","",'Métrés Descriptifs'!L604))</f>
        <v>1.12.2.2</v>
      </c>
      <c r="B163" s="42" t="str">
        <f>IF('Métrés Descriptifs'!$L604="","",IF('Métrés Descriptifs'!M604="","",'Métrés Descriptifs'!M604))</f>
        <v>BRUMA Mélangeur lavabo 3 trous, série HERA, référence 106 880 0 mm, en finition MORNING MIST - EQ1</v>
      </c>
      <c r="C163" s="43" t="str">
        <f>IF('Métrés Descriptifs'!$L604="","",IF('Métrés Descriptifs'!N604="","",'Métrés Descriptifs'!N604))</f>
        <v>un</v>
      </c>
      <c r="D163" s="44">
        <f>IF('Métrés Descriptifs'!$L604="","",IF('Métrés Descriptifs'!W604="","",'Métrés Descriptifs'!W604))</f>
        <v>1</v>
      </c>
      <c r="E163" s="45"/>
      <c r="F163" s="45" t="str">
        <f t="shared" si="3"/>
        <v/>
      </c>
      <c r="G163" s="46"/>
      <c r="I163" s="20"/>
      <c r="L163" s="20"/>
    </row>
    <row r="164" spans="1:12" s="21" customFormat="1" ht="22.5">
      <c r="A164" s="42" t="str">
        <f>IF('Métrés Descriptifs'!$L605="","",IF('Métrés Descriptifs'!L605="","",'Métrés Descriptifs'!L605))</f>
        <v>1.12.2.3</v>
      </c>
      <c r="B164" s="42" t="str">
        <f>IF('Métrés Descriptifs'!$L605="","",IF('Métrés Descriptifs'!M605="","",'Métrés Descriptifs'!M605))</f>
        <v>Miroir, type ONE ESPEJO de PORCELANOSA, référence 100278896, fixé au mur, dimensions 35x100 cm, ou équivalent - EQ13</v>
      </c>
      <c r="C164" s="43" t="str">
        <f>IF('Métrés Descriptifs'!$L605="","",IF('Métrés Descriptifs'!N605="","",'Métrés Descriptifs'!N605))</f>
        <v>un</v>
      </c>
      <c r="D164" s="44">
        <f>IF('Métrés Descriptifs'!$L605="","",IF('Métrés Descriptifs'!W605="","",'Métrés Descriptifs'!W605))</f>
        <v>1</v>
      </c>
      <c r="E164" s="45"/>
      <c r="F164" s="45" t="str">
        <f t="shared" si="3"/>
        <v/>
      </c>
      <c r="G164" s="46"/>
      <c r="I164" s="20"/>
      <c r="L164" s="20"/>
    </row>
    <row r="165" spans="1:12" s="21" customFormat="1" ht="67.5">
      <c r="A165" s="42" t="str">
        <f>IF('Métrés Descriptifs'!$L607="","",IF('Métrés Descriptifs'!L607="","",'Métrés Descriptifs'!L607))</f>
        <v>1.12.3</v>
      </c>
      <c r="B165" s="42" t="str">
        <f>IF('Métrés Descriptifs'!$L607="","",IF('Métrés Descriptifs'!M607="","",'Métrés Descriptifs'!M607))</f>
        <v>Fourniture, pose et installation complète d'un meuble suspendu mural en MDF de 0,90x0,48x0,20 m et d'un plan de travail avec lavabo encastré, robinetterie temporisée, miroir de 0,60x1,10 m comprenant l'ensemble de la robinetterie, accessoires, fixations, raccords, siphon, robinet, matériaux et tous travaux nécessaires à une parfaite exécution et finition.</v>
      </c>
      <c r="C165" s="43" t="str">
        <f>IF('Métrés Descriptifs'!$L607="","",IF('Métrés Descriptifs'!N607="","",'Métrés Descriptifs'!N607))</f>
        <v/>
      </c>
      <c r="D165" s="44" t="str">
        <f>IF('Métrés Descriptifs'!$L607="","",IF('Métrés Descriptifs'!W607="","",'Métrés Descriptifs'!W607))</f>
        <v/>
      </c>
      <c r="E165" s="45"/>
      <c r="F165" s="45" t="str">
        <f t="shared" si="3"/>
        <v/>
      </c>
      <c r="G165" s="46"/>
      <c r="I165" s="20"/>
      <c r="L165" s="20"/>
    </row>
    <row r="166" spans="1:12" s="21" customFormat="1" ht="33.75">
      <c r="A166" s="42" t="str">
        <f>IF('Métrés Descriptifs'!$L608="","",IF('Métrés Descriptifs'!L608="","",'Métrés Descriptifs'!L608))</f>
        <v>1.12.3.1</v>
      </c>
      <c r="B166" s="42" t="str">
        <f>IF('Métrés Descriptifs'!$L608="","",IF('Métrés Descriptifs'!M608="","",'Métrés Descriptifs'!M608))</f>
        <v xml:space="preserve">Meuble suspendu en MDF hydrofuge de 19 mm d'épaisseur, simple façade et 1 tiroir intérieur, selon plan du meuble. </v>
      </c>
      <c r="C166" s="43" t="str">
        <f>IF('Métrés Descriptifs'!$L608="","",IF('Métrés Descriptifs'!N608="","",'Métrés Descriptifs'!N608))</f>
        <v>un</v>
      </c>
      <c r="D166" s="44">
        <f>IF('Métrés Descriptifs'!$L608="","",IF('Métrés Descriptifs'!W608="","",'Métrés Descriptifs'!W608))</f>
        <v>1</v>
      </c>
      <c r="E166" s="45"/>
      <c r="F166" s="45" t="str">
        <f t="shared" si="3"/>
        <v/>
      </c>
      <c r="G166" s="46"/>
      <c r="I166" s="20"/>
      <c r="L166" s="20"/>
    </row>
    <row r="167" spans="1:12" s="21" customFormat="1" ht="45">
      <c r="A167" s="42" t="str">
        <f>IF('Métrés Descriptifs'!$L609="","",IF('Métrés Descriptifs'!L609="","",'Métrés Descriptifs'!L609))</f>
        <v>1.12.3.2</v>
      </c>
      <c r="B167" s="42" t="str">
        <f>IF('Métrés Descriptifs'!$L609="","",IF('Métrés Descriptifs'!M609="","",'Métrés Descriptifs'!M609))</f>
        <v>Plan de travail et lavabo, type CORIAN, série ENERGY, référence 7730, couleur DESIGNER WHITE, finition POLISÉE, dimensions variables, selon le plan des installations sanitaires, ou équivalent - EQ3</v>
      </c>
      <c r="C167" s="43" t="str">
        <f>IF('Métrés Descriptifs'!$L609="","",IF('Métrés Descriptifs'!N609="","",'Métrés Descriptifs'!N609))</f>
        <v>un</v>
      </c>
      <c r="D167" s="44">
        <f>IF('Métrés Descriptifs'!$L609="","",IF('Métrés Descriptifs'!W609="","",'Métrés Descriptifs'!W609))</f>
        <v>1</v>
      </c>
      <c r="E167" s="45"/>
      <c r="F167" s="45" t="str">
        <f t="shared" si="3"/>
        <v/>
      </c>
      <c r="G167" s="46"/>
      <c r="I167" s="20"/>
      <c r="L167" s="20"/>
    </row>
    <row r="168" spans="1:12" s="21" customFormat="1" ht="22.5">
      <c r="A168" s="42" t="str">
        <f>IF('Métrés Descriptifs'!$L610="","",IF('Métrés Descriptifs'!L610="","",'Métrés Descriptifs'!L610))</f>
        <v>1.12.3.3</v>
      </c>
      <c r="B168" s="42" t="str">
        <f>IF('Métrés Descriptifs'!$L610="","",IF('Métrés Descriptifs'!M610="","",'Métrés Descriptifs'!M610))</f>
        <v>BRUMA Mélangeur lavabo 3 trous, série HERA, référence 106 880 0 mm, en finition MORNING MIST - EQ1</v>
      </c>
      <c r="C168" s="43" t="str">
        <f>IF('Métrés Descriptifs'!$L610="","",IF('Métrés Descriptifs'!N610="","",'Métrés Descriptifs'!N610))</f>
        <v>un</v>
      </c>
      <c r="D168" s="44">
        <f>IF('Métrés Descriptifs'!$L610="","",IF('Métrés Descriptifs'!W610="","",'Métrés Descriptifs'!W610))</f>
        <v>1</v>
      </c>
      <c r="E168" s="45"/>
      <c r="F168" s="45" t="str">
        <f t="shared" si="3"/>
        <v/>
      </c>
      <c r="G168" s="46"/>
      <c r="I168" s="20"/>
      <c r="L168" s="20"/>
    </row>
    <row r="169" spans="1:12" s="21" customFormat="1" ht="33.75">
      <c r="A169" s="42" t="str">
        <f>IF('Métrés Descriptifs'!$L611="","",IF('Métrés Descriptifs'!L611="","",'Métrés Descriptifs'!L611))</f>
        <v>1.12.3.4</v>
      </c>
      <c r="B169" s="42" t="str">
        <f>IF('Métrés Descriptifs'!$L611="","",IF('Métrés Descriptifs'!M611="","",'Métrés Descriptifs'!M611))</f>
        <v>Miroir, type avec cadre en noyer massif LIEM de PORCELANOSA, référence 100253648, fixé au mur, dimensions 110x60 cm, ou équivalent - EQ14</v>
      </c>
      <c r="C169" s="43" t="str">
        <f>IF('Métrés Descriptifs'!$L611="","",IF('Métrés Descriptifs'!N611="","",'Métrés Descriptifs'!N611))</f>
        <v>un</v>
      </c>
      <c r="D169" s="44">
        <f>IF('Métrés Descriptifs'!$L611="","",IF('Métrés Descriptifs'!W611="","",'Métrés Descriptifs'!W611))</f>
        <v>1</v>
      </c>
      <c r="E169" s="45"/>
      <c r="F169" s="45" t="str">
        <f t="shared" si="3"/>
        <v/>
      </c>
      <c r="G169" s="46"/>
      <c r="I169" s="20"/>
      <c r="L169" s="20"/>
    </row>
    <row r="170" spans="1:12" s="21" customFormat="1" ht="67.5">
      <c r="A170" s="42" t="str">
        <f>IF('Métrés Descriptifs'!$L613="","",IF('Métrés Descriptifs'!L613="","",'Métrés Descriptifs'!L613))</f>
        <v>1.12.4</v>
      </c>
      <c r="B170" s="42" t="str">
        <f>IF('Métrés Descriptifs'!$L613="","",IF('Métrés Descriptifs'!M613="","",'Métrés Descriptifs'!M613))</f>
        <v>Fourniture, installation complète et pose d'un plan de travail suspendu en pierre fixé au mur de 1,87x0,50x0,20 m et de deux lavabos encastrés, robinetterie temporisée, miroirs de 0,35x1,00 m, y compris tous les raccords, accessoires, fixations, branchements, siphon, robinetterie, matériaux et tous les travaux nécessaires à une parfaite exécution et finition.</v>
      </c>
      <c r="C170" s="43" t="str">
        <f>IF('Métrés Descriptifs'!$L613="","",IF('Métrés Descriptifs'!N613="","",'Métrés Descriptifs'!N613))</f>
        <v/>
      </c>
      <c r="D170" s="44" t="str">
        <f>IF('Métrés Descriptifs'!$L613="","",IF('Métrés Descriptifs'!W613="","",'Métrés Descriptifs'!W613))</f>
        <v/>
      </c>
      <c r="E170" s="45"/>
      <c r="F170" s="45" t="str">
        <f t="shared" si="3"/>
        <v/>
      </c>
      <c r="G170" s="46"/>
      <c r="I170" s="20"/>
      <c r="L170" s="20"/>
    </row>
    <row r="171" spans="1:12" s="21" customFormat="1" ht="45">
      <c r="A171" s="42" t="str">
        <f>IF('Métrés Descriptifs'!$L614="","",IF('Métrés Descriptifs'!L614="","",'Métrés Descriptifs'!L614))</f>
        <v>1.12.4.1</v>
      </c>
      <c r="B171" s="42" t="str">
        <f>IF('Métrés Descriptifs'!$L614="","",IF('Métrés Descriptifs'!M614="","",'Métrés Descriptifs'!M614))</f>
        <v>Plan de travail avec 2 lavabos, type CORIAN, série ENERGY, référence 7730, couleur DESIGNER WHITE, finition POLIE, dimensions variables, selon plan d'installation sanitaire, ou équivalent - EQ3</v>
      </c>
      <c r="C171" s="43" t="str">
        <f>IF('Métrés Descriptifs'!$L614="","",IF('Métrés Descriptifs'!N614="","",'Métrés Descriptifs'!N614))</f>
        <v>un</v>
      </c>
      <c r="D171" s="44">
        <f>IF('Métrés Descriptifs'!$L614="","",IF('Métrés Descriptifs'!W614="","",'Métrés Descriptifs'!W614))</f>
        <v>1</v>
      </c>
      <c r="E171" s="45"/>
      <c r="F171" s="45" t="str">
        <f t="shared" si="3"/>
        <v/>
      </c>
      <c r="G171" s="46"/>
      <c r="I171" s="20"/>
      <c r="L171" s="20"/>
    </row>
    <row r="172" spans="1:12" s="21" customFormat="1" ht="22.5">
      <c r="A172" s="42" t="str">
        <f>IF('Métrés Descriptifs'!$L615="","",IF('Métrés Descriptifs'!L615="","",'Métrés Descriptifs'!L615))</f>
        <v>1.12.4.2</v>
      </c>
      <c r="B172" s="42" t="str">
        <f>IF('Métrés Descriptifs'!$L615="","",IF('Métrés Descriptifs'!M615="","",'Métrés Descriptifs'!M615))</f>
        <v>BRUMA Mélangeur lavabo 3 trous, série HERA, référence 106 880 0 mm, en finition MORNING MIST - EQ1</v>
      </c>
      <c r="C172" s="43" t="str">
        <f>IF('Métrés Descriptifs'!$L615="","",IF('Métrés Descriptifs'!N615="","",'Métrés Descriptifs'!N615))</f>
        <v>un</v>
      </c>
      <c r="D172" s="44">
        <f>IF('Métrés Descriptifs'!$L615="","",IF('Métrés Descriptifs'!W615="","",'Métrés Descriptifs'!W615))</f>
        <v>2</v>
      </c>
      <c r="E172" s="45"/>
      <c r="F172" s="45" t="str">
        <f t="shared" si="3"/>
        <v/>
      </c>
      <c r="G172" s="46"/>
      <c r="I172" s="20"/>
      <c r="L172" s="20"/>
    </row>
    <row r="173" spans="1:12" s="21" customFormat="1" ht="22.5">
      <c r="A173" s="42" t="str">
        <f>IF('Métrés Descriptifs'!$L616="","",IF('Métrés Descriptifs'!L616="","",'Métrés Descriptifs'!L616))</f>
        <v>1.12.4.3</v>
      </c>
      <c r="B173" s="42" t="str">
        <f>IF('Métrés Descriptifs'!$L616="","",IF('Métrés Descriptifs'!M616="","",'Métrés Descriptifs'!M616))</f>
        <v>Miroir, type CUSTOM de PORCELANOSA, référence 700030782, fixé au mur, dimensions 55x75 cm, ou équivalent - EQ21</v>
      </c>
      <c r="C173" s="43" t="str">
        <f>IF('Métrés Descriptifs'!$L616="","",IF('Métrés Descriptifs'!N616="","",'Métrés Descriptifs'!N616))</f>
        <v>un</v>
      </c>
      <c r="D173" s="44">
        <f>IF('Métrés Descriptifs'!$L616="","",IF('Métrés Descriptifs'!W616="","",'Métrés Descriptifs'!W616))</f>
        <v>2</v>
      </c>
      <c r="E173" s="45"/>
      <c r="F173" s="45" t="str">
        <f t="shared" si="3"/>
        <v/>
      </c>
      <c r="G173" s="46"/>
      <c r="I173" s="20"/>
      <c r="L173" s="20"/>
    </row>
    <row r="174" spans="1:12" s="21" customFormat="1" ht="67.5">
      <c r="A174" s="42" t="str">
        <f>IF('Métrés Descriptifs'!$L618="","",IF('Métrés Descriptifs'!L618="","",'Métrés Descriptifs'!L618))</f>
        <v>1.12.5</v>
      </c>
      <c r="B174" s="42" t="str">
        <f>IF('Métrés Descriptifs'!$L618="","",IF('Métrés Descriptifs'!M618="","",'Métrés Descriptifs'!M618))</f>
        <v>Fourniture, installation complète et pose d'un plan de travail suspendu en pierre fixé au mur de 1,69x0,50x0,20 m et lavabo encastré, robinetterie temporisée, miroir de 0,35x1,00 m comprenant l'ensemble de la robinetterie, accessoires, fixations, raccordements, siphon, robinetterie, matériaux et tous les travaux nécessaires à une parfaite exécution et finition.</v>
      </c>
      <c r="C174" s="43" t="str">
        <f>IF('Métrés Descriptifs'!$L618="","",IF('Métrés Descriptifs'!N618="","",'Métrés Descriptifs'!N618))</f>
        <v/>
      </c>
      <c r="D174" s="44" t="str">
        <f>IF('Métrés Descriptifs'!$L618="","",IF('Métrés Descriptifs'!W618="","",'Métrés Descriptifs'!W618))</f>
        <v/>
      </c>
      <c r="E174" s="45"/>
      <c r="F174" s="45" t="str">
        <f t="shared" si="3"/>
        <v/>
      </c>
      <c r="G174" s="46"/>
      <c r="I174" s="20"/>
      <c r="L174" s="20"/>
    </row>
    <row r="175" spans="1:12" s="21" customFormat="1" ht="45">
      <c r="A175" s="42" t="str">
        <f>IF('Métrés Descriptifs'!$L619="","",IF('Métrés Descriptifs'!L619="","",'Métrés Descriptifs'!L619))</f>
        <v>1.12.5.1</v>
      </c>
      <c r="B175" s="42" t="str">
        <f>IF('Métrés Descriptifs'!$L619="","",IF('Métrés Descriptifs'!M619="","",'Métrés Descriptifs'!M619))</f>
        <v>Plan de travail avec lavabo, type CORIAN, série ENERGY, référence 7730, couleur DESIGNER WHITE, avec finition POLIE, dimensions variables, selon le plan des installations sanitaires, ou équivalent - EQ3</v>
      </c>
      <c r="C175" s="43" t="str">
        <f>IF('Métrés Descriptifs'!$L619="","",IF('Métrés Descriptifs'!N619="","",'Métrés Descriptifs'!N619))</f>
        <v>un</v>
      </c>
      <c r="D175" s="44">
        <f>IF('Métrés Descriptifs'!$L619="","",IF('Métrés Descriptifs'!W619="","",'Métrés Descriptifs'!W619))</f>
        <v>1</v>
      </c>
      <c r="E175" s="45"/>
      <c r="F175" s="45" t="str">
        <f t="shared" si="3"/>
        <v/>
      </c>
      <c r="G175" s="46"/>
      <c r="I175" s="20"/>
      <c r="L175" s="20"/>
    </row>
    <row r="176" spans="1:12" s="21" customFormat="1" ht="22.5">
      <c r="A176" s="42" t="str">
        <f>IF('Métrés Descriptifs'!$L620="","",IF('Métrés Descriptifs'!L620="","",'Métrés Descriptifs'!L620))</f>
        <v>1.12.5.2</v>
      </c>
      <c r="B176" s="42" t="str">
        <f>IF('Métrés Descriptifs'!$L620="","",IF('Métrés Descriptifs'!M620="","",'Métrés Descriptifs'!M620))</f>
        <v>BRUMA Mélangeur lavabo 3 trous, série HERA, référence 106 880 0 mm, en finition MORNING MIST - EQ1</v>
      </c>
      <c r="C176" s="43" t="str">
        <f>IF('Métrés Descriptifs'!$L620="","",IF('Métrés Descriptifs'!N620="","",'Métrés Descriptifs'!N620))</f>
        <v>un</v>
      </c>
      <c r="D176" s="44">
        <f>IF('Métrés Descriptifs'!$L620="","",IF('Métrés Descriptifs'!W620="","",'Métrés Descriptifs'!W620))</f>
        <v>1</v>
      </c>
      <c r="E176" s="45"/>
      <c r="F176" s="45" t="str">
        <f t="shared" si="3"/>
        <v/>
      </c>
      <c r="G176" s="46"/>
      <c r="I176" s="20"/>
      <c r="L176" s="20"/>
    </row>
    <row r="177" spans="1:12" s="21" customFormat="1" ht="22.5">
      <c r="A177" s="42" t="str">
        <f>IF('Métrés Descriptifs'!$L621="","",IF('Métrés Descriptifs'!L621="","",'Métrés Descriptifs'!L621))</f>
        <v>1.12.5.3</v>
      </c>
      <c r="B177" s="42" t="str">
        <f>IF('Métrés Descriptifs'!$L621="","",IF('Métrés Descriptifs'!M621="","",'Métrés Descriptifs'!M621))</f>
        <v>Miroir, type ONE ESPEJO de PORCELANOSA, référence 100278896, fixé au mur, dimensions 35x100 cm, ou équivalent - EQ13</v>
      </c>
      <c r="C177" s="43" t="str">
        <f>IF('Métrés Descriptifs'!$L621="","",IF('Métrés Descriptifs'!N621="","",'Métrés Descriptifs'!N621))</f>
        <v>un</v>
      </c>
      <c r="D177" s="44">
        <f>IF('Métrés Descriptifs'!$L621="","",IF('Métrés Descriptifs'!W621="","",'Métrés Descriptifs'!W621))</f>
        <v>1</v>
      </c>
      <c r="E177" s="45"/>
      <c r="F177" s="45" t="str">
        <f t="shared" si="3"/>
        <v/>
      </c>
      <c r="G177" s="46"/>
      <c r="I177" s="20"/>
      <c r="L177" s="20"/>
    </row>
    <row r="178" spans="1:12" s="21" customFormat="1" ht="45">
      <c r="A178" s="42" t="str">
        <f>IF('Métrés Descriptifs'!$L623="","",IF('Métrés Descriptifs'!L623="","",'Métrés Descriptifs'!L623))</f>
        <v>1.12.6</v>
      </c>
      <c r="B178" s="42" t="str">
        <f>IF('Métrés Descriptifs'!$L623="","",IF('Métrés Descriptifs'!M623="","",'Métrés Descriptifs'!M623))</f>
        <v>Fourniture, installation complète et mise en service d'un WC compact, y compris les fixations, les raccordements, tous les matériaux et accessoires pour l'installation et tous les travaux nécessaires pour une parfaite exécution et finition.</v>
      </c>
      <c r="C178" s="43" t="str">
        <f>IF('Métrés Descriptifs'!$L623="","",IF('Métrés Descriptifs'!N623="","",'Métrés Descriptifs'!N623))</f>
        <v/>
      </c>
      <c r="D178" s="44" t="str">
        <f>IF('Métrés Descriptifs'!$L623="","",IF('Métrés Descriptifs'!W623="","",'Métrés Descriptifs'!W623))</f>
        <v/>
      </c>
      <c r="E178" s="45"/>
      <c r="F178" s="45" t="str">
        <f t="shared" si="3"/>
        <v/>
      </c>
      <c r="G178" s="46"/>
      <c r="I178" s="20"/>
      <c r="L178" s="20"/>
    </row>
    <row r="179" spans="1:12" s="21" customFormat="1" ht="67.5">
      <c r="A179" s="42" t="str">
        <f>IF('Métrés Descriptifs'!$L624="","",IF('Métrés Descriptifs'!L624="","",'Métrés Descriptifs'!L624))</f>
        <v>1.12.6.1</v>
      </c>
      <c r="B179" s="42" t="str">
        <f>IF('Métrés Descriptifs'!$L624="","",IF('Métrés Descriptifs'!M624="","",'Métrés Descriptifs'!M624))</f>
        <v>WC compact fermé à rebord D/C, type SANINDUSA, série WINNER CONFORT, référence 144021, dimensions 350 x 650 x 457 mm (largeur x prof. x hauteur), de couleur BLANCHE, comprenant réservoir compact, référence 142111LM ; abattant easyclip à fermeture lente, référence 24231 comprenant kit de fixation et siphon de chasse D/P Ø90, référence MSKT1986, ou équivalent - EQ18.</v>
      </c>
      <c r="C179" s="43" t="str">
        <f>IF('Métrés Descriptifs'!$L624="","",IF('Métrés Descriptifs'!N624="","",'Métrés Descriptifs'!N624))</f>
        <v>un</v>
      </c>
      <c r="D179" s="44">
        <f>IF('Métrés Descriptifs'!$L624="","",IF('Métrés Descriptifs'!W624="","",'Métrés Descriptifs'!W624))</f>
        <v>6</v>
      </c>
      <c r="E179" s="45"/>
      <c r="F179" s="45" t="str">
        <f t="shared" si="3"/>
        <v/>
      </c>
      <c r="G179" s="46"/>
      <c r="I179" s="20"/>
      <c r="L179" s="20"/>
    </row>
    <row r="180" spans="1:12" s="21" customFormat="1" ht="78.75">
      <c r="A180" s="42" t="str">
        <f>IF('Métrés Descriptifs'!$L626="","",IF('Métrés Descriptifs'!L626="","",'Métrés Descriptifs'!L626))</f>
        <v>1.12.7</v>
      </c>
      <c r="B180" s="42" t="str">
        <f>IF('Métrés Descriptifs'!$L626="","",IF('Métrés Descriptifs'!M626="","",'Métrés Descriptifs'!M626))</f>
        <v>Fourniture et mise en service d'un receveur de douche en céramique, avec mitigeur mural temporisé et douchette à main avec fixation murale et raccord flexible, écran coulissant en verre, y compris les raccords, fixations, connexions, robinetterie, le tout conformément aux spécifications du fournisseur, tous les matériaux, travaux et accessoires pour une installation, une exécution et une finition parfaites.</v>
      </c>
      <c r="C180" s="43" t="str">
        <f>IF('Métrés Descriptifs'!$L626="","",IF('Métrés Descriptifs'!N626="","",'Métrés Descriptifs'!N626))</f>
        <v/>
      </c>
      <c r="D180" s="44" t="str">
        <f>IF('Métrés Descriptifs'!$L626="","",IF('Métrés Descriptifs'!W626="","",'Métrés Descriptifs'!W626))</f>
        <v/>
      </c>
      <c r="E180" s="45"/>
      <c r="F180" s="45" t="str">
        <f t="shared" si="3"/>
        <v/>
      </c>
      <c r="G180" s="46"/>
      <c r="I180" s="20"/>
      <c r="L180" s="20"/>
    </row>
    <row r="181" spans="1:12" s="21" customFormat="1" ht="45">
      <c r="A181" s="42" t="str">
        <f>IF('Métrés Descriptifs'!$L627="","",IF('Métrés Descriptifs'!L627="","",'Métrés Descriptifs'!L627))</f>
        <v>1.12.7.1</v>
      </c>
      <c r="B181" s="42" t="str">
        <f>IF('Métrés Descriptifs'!$L627="","",IF('Métrés Descriptifs'!M627="","",'Métrés Descriptifs'!M627))</f>
        <v>Receveur de douche SANINDUSA, série MORAIRA PLUS rectangulaire, référence 107812004, dimensions 1000x800x80 mm, couleur BLANC, avec système d'étanchéité élastique "SIKATOP-SEAL 107" sur le support - EQ17</v>
      </c>
      <c r="C181" s="43" t="str">
        <f>IF('Métrés Descriptifs'!$L627="","",IF('Métrés Descriptifs'!N627="","",'Métrés Descriptifs'!N627))</f>
        <v>un</v>
      </c>
      <c r="D181" s="44">
        <f>IF('Métrés Descriptifs'!$L627="","",IF('Métrés Descriptifs'!W627="","",'Métrés Descriptifs'!W627))</f>
        <v>2</v>
      </c>
      <c r="E181" s="45"/>
      <c r="F181" s="45" t="str">
        <f t="shared" si="3"/>
        <v/>
      </c>
      <c r="G181" s="46"/>
      <c r="I181" s="20"/>
      <c r="L181" s="20"/>
    </row>
    <row r="182" spans="1:12" s="21" customFormat="1" ht="33.75">
      <c r="A182" s="42" t="str">
        <f>IF('Métrés Descriptifs'!$L628="","",IF('Métrés Descriptifs'!L628="","",'Métrés Descriptifs'!L628))</f>
        <v>1.12.7.2</v>
      </c>
      <c r="B182" s="42" t="str">
        <f>IF('Métrés Descriptifs'!$L628="","",IF('Métrés Descriptifs'!M628="","",'Métrés Descriptifs'!M628))</f>
        <v>Système de douche progressive à encastrer avec kit douche murale et douchette à main en acier inox Ø250 mm, de BRUMA, série HERA, référence 106 743 0 mm, en finition MORNING MIST - EQ2</v>
      </c>
      <c r="C182" s="43" t="str">
        <f>IF('Métrés Descriptifs'!$L628="","",IF('Métrés Descriptifs'!N628="","",'Métrés Descriptifs'!N628))</f>
        <v>un</v>
      </c>
      <c r="D182" s="44">
        <f>IF('Métrés Descriptifs'!$L628="","",IF('Métrés Descriptifs'!W628="","",'Métrés Descriptifs'!W628))</f>
        <v>2</v>
      </c>
      <c r="E182" s="45"/>
      <c r="F182" s="45" t="str">
        <f t="shared" si="3"/>
        <v/>
      </c>
      <c r="G182" s="46"/>
      <c r="I182" s="20"/>
      <c r="L182" s="20"/>
    </row>
    <row r="183" spans="1:12" s="21" customFormat="1" ht="33.75">
      <c r="A183" s="42" t="str">
        <f>IF('Métrés Descriptifs'!$L629="","",IF('Métrés Descriptifs'!L629="","",'Métrés Descriptifs'!L629))</f>
        <v>1.12.7.3</v>
      </c>
      <c r="B183" s="42" t="str">
        <f>IF('Métrés Descriptifs'!$L629="","",IF('Métrés Descriptifs'!M629="","",'Métrés Descriptifs'!M629))</f>
        <v>Cloison avec porte coulissante, par SANINDUSA, série VERSUS, référence 8931000011, dimensions 1020 x 25 x 1900 mm (largeur x prof. x hauteur), en couleur TRANSPARENT ET CHROMÉ ; Kit de fixation - EQ19</v>
      </c>
      <c r="C183" s="43" t="str">
        <f>IF('Métrés Descriptifs'!$L629="","",IF('Métrés Descriptifs'!N629="","",'Métrés Descriptifs'!N629))</f>
        <v>un</v>
      </c>
      <c r="D183" s="44">
        <f>IF('Métrés Descriptifs'!$L629="","",IF('Métrés Descriptifs'!W629="","",'Métrés Descriptifs'!W629))</f>
        <v>2</v>
      </c>
      <c r="E183" s="45"/>
      <c r="F183" s="45" t="str">
        <f t="shared" si="3"/>
        <v/>
      </c>
      <c r="G183" s="46"/>
      <c r="I183" s="20"/>
      <c r="L183" s="20"/>
    </row>
    <row r="184" spans="1:12" s="21" customFormat="1" ht="78.75">
      <c r="A184" s="42" t="str">
        <f>IF('Métrés Descriptifs'!$L631="","",IF('Métrés Descriptifs'!L631="","",'Métrés Descriptifs'!L631))</f>
        <v>1.12.8</v>
      </c>
      <c r="B184" s="42" t="str">
        <f>IF('Métrés Descriptifs'!$L631="","",IF('Métrés Descriptifs'!M631="","",'Métrés Descriptifs'!M631))</f>
        <v>Fourniture et mise en service d'un receveur de douche en céramique avec mitigeur mural et douchette à main avec fixation murale et raccord flexible, cabine de douche en verre, y compris la robinetterie, les fixations, les raccordements, la vanne, le tout conformément aux spécifications du fournisseur, tous les matériaux, travaux et accessoires pour une installation, une exécution et une finition parfaites.</v>
      </c>
      <c r="C184" s="43" t="str">
        <f>IF('Métrés Descriptifs'!$L631="","",IF('Métrés Descriptifs'!N631="","",'Métrés Descriptifs'!N631))</f>
        <v/>
      </c>
      <c r="D184" s="44" t="str">
        <f>IF('Métrés Descriptifs'!$L631="","",IF('Métrés Descriptifs'!W631="","",'Métrés Descriptifs'!W631))</f>
        <v/>
      </c>
      <c r="E184" s="45"/>
      <c r="F184" s="45" t="str">
        <f t="shared" si="3"/>
        <v/>
      </c>
      <c r="G184" s="46"/>
      <c r="I184" s="20"/>
      <c r="L184" s="20"/>
    </row>
    <row r="185" spans="1:12" s="21" customFormat="1" ht="45">
      <c r="A185" s="42" t="str">
        <f>IF('Métrés Descriptifs'!$L632="","",IF('Métrés Descriptifs'!L632="","",'Métrés Descriptifs'!L632))</f>
        <v>1.12.8.1</v>
      </c>
      <c r="B185" s="42" t="str">
        <f>IF('Métrés Descriptifs'!$L632="","",IF('Métrés Descriptifs'!M632="","",'Métrés Descriptifs'!M632))</f>
        <v>Receveur de douche SANINDUSA, série MORAIRA PLUS quadrangulaire, référence 107800004, dimensions 900x900x80 mm, couleur BLANC, avec système d'étanchéité élastique "SIKATOP-SEAL 107" sur le support - EQ16</v>
      </c>
      <c r="C185" s="43" t="str">
        <f>IF('Métrés Descriptifs'!$L632="","",IF('Métrés Descriptifs'!N632="","",'Métrés Descriptifs'!N632))</f>
        <v>un</v>
      </c>
      <c r="D185" s="44">
        <f>IF('Métrés Descriptifs'!$L632="","",IF('Métrés Descriptifs'!W632="","",'Métrés Descriptifs'!W632))</f>
        <v>2</v>
      </c>
      <c r="E185" s="45"/>
      <c r="F185" s="45" t="str">
        <f t="shared" si="3"/>
        <v/>
      </c>
      <c r="G185" s="46"/>
      <c r="I185" s="20"/>
      <c r="L185" s="20"/>
    </row>
    <row r="186" spans="1:12" s="21" customFormat="1" ht="33.75">
      <c r="A186" s="42" t="str">
        <f>IF('Métrés Descriptifs'!$L633="","",IF('Métrés Descriptifs'!L633="","",'Métrés Descriptifs'!L633))</f>
        <v>1.12.8.2</v>
      </c>
      <c r="B186" s="42" t="str">
        <f>IF('Métrés Descriptifs'!$L633="","",IF('Métrés Descriptifs'!M633="","",'Métrés Descriptifs'!M633))</f>
        <v>Système de douche progressive à encastrer avec kit douche murale et douchette à main en acier inoxydable Ø250 mm, de BRUMA, série HERA, référence 106 743 0 mm, en finition MORNING MIST - EQ2</v>
      </c>
      <c r="C186" s="43" t="str">
        <f>IF('Métrés Descriptifs'!$L633="","",IF('Métrés Descriptifs'!N633="","",'Métrés Descriptifs'!N633))</f>
        <v>un</v>
      </c>
      <c r="D186" s="44">
        <f>IF('Métrés Descriptifs'!$L633="","",IF('Métrés Descriptifs'!W633="","",'Métrés Descriptifs'!W633))</f>
        <v>2</v>
      </c>
      <c r="E186" s="45"/>
      <c r="F186" s="45" t="str">
        <f t="shared" si="3"/>
        <v/>
      </c>
      <c r="G186" s="46"/>
      <c r="I186" s="20"/>
      <c r="L186" s="20"/>
    </row>
    <row r="187" spans="1:12" s="21" customFormat="1" ht="56.25">
      <c r="A187" s="42" t="str">
        <f>IF('Métrés Descriptifs'!$L634="","",IF('Métrés Descriptifs'!L634="","",'Métrés Descriptifs'!L634))</f>
        <v>1.12.8.3</v>
      </c>
      <c r="B187" s="42" t="str">
        <f>IF('Métrés Descriptifs'!$L634="","",IF('Métrés Descriptifs'!M634="","",'Métrés Descriptifs'!M634))</f>
        <v>Cloison composée d'une porte battante et d'un panneau latéral, par SANINDUSA, série SAFIRA, référence 8962002211 et référence 8964902211, dimensions 910 x 1900 mm et dimensions 890 x 1900 mm (largeur x hauteur), en couleur TRANSPARENTE ET CHROMÉE, y compris le kit de fixation - EQ20</v>
      </c>
      <c r="C187" s="43" t="str">
        <f>IF('Métrés Descriptifs'!$L634="","",IF('Métrés Descriptifs'!N634="","",'Métrés Descriptifs'!N634))</f>
        <v>un</v>
      </c>
      <c r="D187" s="44">
        <f>IF('Métrés Descriptifs'!$L634="","",IF('Métrés Descriptifs'!W634="","",'Métrés Descriptifs'!W634))</f>
        <v>2</v>
      </c>
      <c r="E187" s="45"/>
      <c r="F187" s="45" t="str">
        <f t="shared" si="3"/>
        <v/>
      </c>
      <c r="G187" s="46"/>
      <c r="I187" s="20"/>
      <c r="L187" s="20"/>
    </row>
    <row r="188" spans="1:12" s="21" customFormat="1" ht="56.25">
      <c r="A188" s="42" t="str">
        <f>IF('Métrés Descriptifs'!$L636="","",IF('Métrés Descriptifs'!L636="","",'Métrés Descriptifs'!L636))</f>
        <v>1.12.9</v>
      </c>
      <c r="B188" s="42" t="str">
        <f>IF('Métrés Descriptifs'!$L636="","",IF('Métrés Descriptifs'!M636="","",'Métrés Descriptifs'!M636))</f>
        <v>Fourniture, installation complète et mise en service d'appareils sanitaires, y compris robinetterie, fixations, raccords, vannes, le tout conformément aux spécifications du fournisseur, tous matériaux, travaux et accessoires pour une installation, une exécution et une finition parfaites.</v>
      </c>
      <c r="C188" s="43" t="str">
        <f>IF('Métrés Descriptifs'!$L636="","",IF('Métrés Descriptifs'!N636="","",'Métrés Descriptifs'!N636))</f>
        <v/>
      </c>
      <c r="D188" s="44" t="str">
        <f>IF('Métrés Descriptifs'!$L636="","",IF('Métrés Descriptifs'!W636="","",'Métrés Descriptifs'!W636))</f>
        <v/>
      </c>
      <c r="E188" s="45"/>
      <c r="F188" s="45" t="str">
        <f t="shared" si="3"/>
        <v/>
      </c>
      <c r="G188" s="46"/>
      <c r="I188" s="20"/>
      <c r="L188" s="20"/>
    </row>
    <row r="189" spans="1:12" s="21" customFormat="1" ht="33.75">
      <c r="A189" s="42" t="str">
        <f>IF('Métrés Descriptifs'!$L637="","",IF('Métrés Descriptifs'!L637="","",'Métrés Descriptifs'!L637))</f>
        <v>1.12.9.1</v>
      </c>
      <c r="B189" s="42" t="str">
        <f>IF('Métrés Descriptifs'!$L637="","",IF('Métrés Descriptifs'!M637="","",'Métrés Descriptifs'!M637))</f>
        <v>Distributeur de savon liquide de surface à bouton poussoir, par MEDICLINICS, référence DJ0031CS, en finition AXO INOX SATINÉ - EQ11</v>
      </c>
      <c r="C189" s="43" t="str">
        <f>IF('Métrés Descriptifs'!$L637="","",IF('Métrés Descriptifs'!N637="","",'Métrés Descriptifs'!N637))</f>
        <v>un</v>
      </c>
      <c r="D189" s="44">
        <f>IF('Métrés Descriptifs'!$L637="","",IF('Métrés Descriptifs'!W637="","",'Métrés Descriptifs'!W637))</f>
        <v>3</v>
      </c>
      <c r="E189" s="45"/>
      <c r="F189" s="45" t="str">
        <f t="shared" si="3"/>
        <v/>
      </c>
      <c r="G189" s="46"/>
      <c r="I189" s="20"/>
      <c r="L189" s="20"/>
    </row>
    <row r="190" spans="1:12" s="21" customFormat="1" ht="22.5">
      <c r="A190" s="42" t="str">
        <f>IF('Métrés Descriptifs'!$L638="","",IF('Métrés Descriptifs'!L638="","",'Métrés Descriptifs'!L638))</f>
        <v>1.12.9.2</v>
      </c>
      <c r="B190" s="42" t="str">
        <f>IF('Métrés Descriptifs'!$L638="","",IF('Métrés Descriptifs'!M638="","",'Métrés Descriptifs'!M638))</f>
        <v>Porte-serviettes à barre BRUMA 450 mm, série MARIS, référence 177 000 4 mm, en finition MORNING MIST - EQ5</v>
      </c>
      <c r="C190" s="43" t="str">
        <f>IF('Métrés Descriptifs'!$L638="","",IF('Métrés Descriptifs'!N638="","",'Métrés Descriptifs'!N638))</f>
        <v>un</v>
      </c>
      <c r="D190" s="44">
        <f>IF('Métrés Descriptifs'!$L638="","",IF('Métrés Descriptifs'!W638="","",'Métrés Descriptifs'!W638))</f>
        <v>2</v>
      </c>
      <c r="E190" s="45"/>
      <c r="F190" s="45" t="str">
        <f t="shared" si="3"/>
        <v/>
      </c>
      <c r="G190" s="46"/>
      <c r="I190" s="20"/>
      <c r="L190" s="20"/>
    </row>
    <row r="191" spans="1:12" s="21" customFormat="1" ht="33.75">
      <c r="A191" s="42" t="str">
        <f>IF('Métrés Descriptifs'!$L639="","",IF('Métrés Descriptifs'!L639="","",'Métrés Descriptifs'!L639))</f>
        <v>1.12.9.3</v>
      </c>
      <c r="B191" s="42" t="str">
        <f>IF('Métrés Descriptifs'!$L639="","",IF('Métrés Descriptifs'!M639="","",'Métrés Descriptifs'!M639))</f>
        <v>Distributeur mural de serviettes en papier, par MEDICLINICS, référence DT2106CS, en finition INOX SATINÉ - EQ6</v>
      </c>
      <c r="C191" s="43" t="str">
        <f>IF('Métrés Descriptifs'!$L639="","",IF('Métrés Descriptifs'!N639="","",'Métrés Descriptifs'!N639))</f>
        <v>un</v>
      </c>
      <c r="D191" s="44">
        <f>IF('Métrés Descriptifs'!$L639="","",IF('Métrés Descriptifs'!W639="","",'Métrés Descriptifs'!W639))</f>
        <v>2</v>
      </c>
      <c r="E191" s="45"/>
      <c r="F191" s="45" t="str">
        <f t="shared" si="3"/>
        <v/>
      </c>
      <c r="G191" s="46"/>
      <c r="I191" s="20"/>
      <c r="L191" s="20"/>
    </row>
    <row r="192" spans="1:12" s="21" customFormat="1" ht="33.75">
      <c r="A192" s="42" t="str">
        <f>IF('Métrés Descriptifs'!$L640="","",IF('Métrés Descriptifs'!L640="","",'Métrés Descriptifs'!L640))</f>
        <v>1.12.9.4</v>
      </c>
      <c r="B192" s="42" t="str">
        <f>IF('Métrés Descriptifs'!$L640="","",IF('Métrés Descriptifs'!M640="","",'Métrés Descriptifs'!M640))</f>
        <v>Distributeur d'essuie-mains sans couvercle - 20 litres, par BRUMA, série ACCESSOIRES GÉNÉRAUX, référence 150 402 0IP, en finition INOX SATINOX - EQ7</v>
      </c>
      <c r="C192" s="43" t="str">
        <f>IF('Métrés Descriptifs'!$L640="","",IF('Métrés Descriptifs'!N640="","",'Métrés Descriptifs'!N640))</f>
        <v>un</v>
      </c>
      <c r="D192" s="44">
        <f>IF('Métrés Descriptifs'!$L640="","",IF('Métrés Descriptifs'!W640="","",'Métrés Descriptifs'!W640))</f>
        <v>2</v>
      </c>
      <c r="E192" s="45"/>
      <c r="F192" s="45" t="str">
        <f t="shared" si="3"/>
        <v/>
      </c>
      <c r="G192" s="46"/>
      <c r="I192" s="20"/>
      <c r="L192" s="20"/>
    </row>
    <row r="193" spans="1:12" s="21" customFormat="1" ht="22.5">
      <c r="A193" s="42" t="str">
        <f>IF('Métrés Descriptifs'!$L641="","",IF('Métrés Descriptifs'!L641="","",'Métrés Descriptifs'!L641))</f>
        <v>1.12.9.5</v>
      </c>
      <c r="B193" s="42" t="str">
        <f>IF('Métrés Descriptifs'!$L641="","",IF('Métrés Descriptifs'!M641="","",'Métrés Descriptifs'!M641))</f>
        <v>Distributeur industriel de rouleaux de papier toilette 230 mm, par MEDICLINICS, référence PR2783CS, en finition SATIN - EQ8</v>
      </c>
      <c r="C193" s="43" t="str">
        <f>IF('Métrés Descriptifs'!$L641="","",IF('Métrés Descriptifs'!N641="","",'Métrés Descriptifs'!N641))</f>
        <v>un</v>
      </c>
      <c r="D193" s="44">
        <f>IF('Métrés Descriptifs'!$L641="","",IF('Métrés Descriptifs'!W641="","",'Métrés Descriptifs'!W641))</f>
        <v>4</v>
      </c>
      <c r="E193" s="45"/>
      <c r="F193" s="45" t="str">
        <f t="shared" si="3"/>
        <v/>
      </c>
      <c r="G193" s="46"/>
      <c r="I193" s="20"/>
      <c r="L193" s="20"/>
    </row>
    <row r="194" spans="1:12" s="21" customFormat="1" ht="22.5">
      <c r="A194" s="42" t="str">
        <f>IF('Métrés Descriptifs'!$L642="","",IF('Métrés Descriptifs'!L642="","",'Métrés Descriptifs'!L642))</f>
        <v>1.12.9.6</v>
      </c>
      <c r="B194" s="42" t="str">
        <f>IF('Métrés Descriptifs'!$L642="","",IF('Métrés Descriptifs'!M642="","",'Métrés Descriptifs'!M642))</f>
        <v>Distributeur de papier hygiénique standard, par MEDICLINICS, référence PR2784CS, en finition INOX SATIN - EQ9</v>
      </c>
      <c r="C194" s="43" t="str">
        <f>IF('Métrés Descriptifs'!$L642="","",IF('Métrés Descriptifs'!N642="","",'Métrés Descriptifs'!N642))</f>
        <v>un</v>
      </c>
      <c r="D194" s="44">
        <f>IF('Métrés Descriptifs'!$L642="","",IF('Métrés Descriptifs'!W642="","",'Métrés Descriptifs'!W642))</f>
        <v>2</v>
      </c>
      <c r="E194" s="45"/>
      <c r="F194" s="45" t="str">
        <f t="shared" si="3"/>
        <v/>
      </c>
      <c r="G194" s="46"/>
      <c r="I194" s="20"/>
      <c r="L194" s="20"/>
    </row>
    <row r="195" spans="1:12" s="21" customFormat="1" ht="22.5">
      <c r="A195" s="42" t="str">
        <f>IF('Métrés Descriptifs'!$L643="","",IF('Métrés Descriptifs'!L643="","",'Métrés Descriptifs'!L643))</f>
        <v>1.12.9.7</v>
      </c>
      <c r="B195" s="42" t="str">
        <f>IF('Métrés Descriptifs'!$L643="","",IF('Métrés Descriptifs'!M643="","",'Métrés Descriptifs'!M643))</f>
        <v>Evier, de MEDICLINICS, référence ES0965CS, en finition INOX SATINÉ - EQ10</v>
      </c>
      <c r="C195" s="43" t="str">
        <f>IF('Métrés Descriptifs'!$L643="","",IF('Métrés Descriptifs'!N643="","",'Métrés Descriptifs'!N643))</f>
        <v>un</v>
      </c>
      <c r="D195" s="44">
        <f>IF('Métrés Descriptifs'!$L643="","",IF('Métrés Descriptifs'!W643="","",'Métrés Descriptifs'!W643))</f>
        <v>6</v>
      </c>
      <c r="E195" s="45"/>
      <c r="F195" s="45" t="str">
        <f t="shared" si="3"/>
        <v/>
      </c>
      <c r="G195" s="46"/>
      <c r="I195" s="20"/>
      <c r="L195" s="20"/>
    </row>
    <row r="196" spans="1:12" s="21" customFormat="1" ht="33.75">
      <c r="A196" s="42" t="str">
        <f>IF('Métrés Descriptifs'!$L644="","",IF('Métrés Descriptifs'!L644="","",'Métrés Descriptifs'!L644))</f>
        <v>1.12.9.8</v>
      </c>
      <c r="B196" s="42" t="str">
        <f>IF('Métrés Descriptifs'!$L644="","",IF('Métrés Descriptifs'!M644="","",'Métrés Descriptifs'!M644))</f>
        <v>Poubelle avec couvercle et pédale, Soft Closing - 3 litres, par BRUMA, série MARIS, référence 150 000 3CR, en finition CHROMÉE - EQ12</v>
      </c>
      <c r="C196" s="43" t="str">
        <f>IF('Métrés Descriptifs'!$L644="","",IF('Métrés Descriptifs'!N644="","",'Métrés Descriptifs'!N644))</f>
        <v>un</v>
      </c>
      <c r="D196" s="44">
        <f>IF('Métrés Descriptifs'!$L644="","",IF('Métrés Descriptifs'!W644="","",'Métrés Descriptifs'!W644))</f>
        <v>6</v>
      </c>
      <c r="E196" s="45"/>
      <c r="F196" s="45" t="str">
        <f t="shared" si="3"/>
        <v/>
      </c>
      <c r="G196" s="46"/>
      <c r="I196" s="20"/>
      <c r="L196" s="20"/>
    </row>
    <row r="197" spans="1:12" s="21" customFormat="1" ht="33.75">
      <c r="A197" s="42" t="str">
        <f>IF('Métrés Descriptifs'!$L645="","",IF('Métrés Descriptifs'!L645="","",'Métrés Descriptifs'!L645))</f>
        <v>1.12.9.9</v>
      </c>
      <c r="B197" s="42" t="str">
        <f>IF('Métrés Descriptifs'!$L645="","",IF('Métrés Descriptifs'!M645="","",'Métrés Descriptifs'!M645))</f>
        <v>Banc de douche fixé au mur en bandes phénoliques, type GOLFINHO TECHNIC, référence BIS1F13ATH, de couleur GRISE comprenant des supports en acier inoxydable pour la fixation au mur.</v>
      </c>
      <c r="C197" s="43" t="str">
        <f>IF('Métrés Descriptifs'!$L645="","",IF('Métrés Descriptifs'!N645="","",'Métrés Descriptifs'!N645))</f>
        <v>un</v>
      </c>
      <c r="D197" s="44">
        <f>IF('Métrés Descriptifs'!$L645="","",IF('Métrés Descriptifs'!W645="","",'Métrés Descriptifs'!W645))</f>
        <v>2</v>
      </c>
      <c r="E197" s="45"/>
      <c r="F197" s="45" t="str">
        <f t="shared" si="3"/>
        <v/>
      </c>
      <c r="G197" s="46"/>
      <c r="I197" s="20"/>
      <c r="L197" s="20"/>
    </row>
    <row r="198" spans="1:12" s="21" customFormat="1">
      <c r="A198" s="186" t="str">
        <f>IF('Métrés Descriptifs'!$L647="","",IF('Métrés Descriptifs'!L647="","",'Métrés Descriptifs'!L647))</f>
        <v>1.13</v>
      </c>
      <c r="B198" s="226" t="str">
        <f>IF('Métrés Descriptifs'!$L647="","",IF('Métrés Descriptifs'!M647="","",'Métrés Descriptifs'!M647))</f>
        <v>DIVERS - PHASE 1</v>
      </c>
      <c r="C198" s="43" t="str">
        <f>IF('Métrés Descriptifs'!$L647="","",IF('Métrés Descriptifs'!N647="","",'Métrés Descriptifs'!N647))</f>
        <v/>
      </c>
      <c r="D198" s="44" t="str">
        <f>IF('Métrés Descriptifs'!$L647="","",IF('Métrés Descriptifs'!W647="","",'Métrés Descriptifs'!W647))</f>
        <v/>
      </c>
      <c r="E198" s="45"/>
      <c r="F198" s="45" t="str">
        <f t="shared" si="3"/>
        <v/>
      </c>
      <c r="G198" s="190">
        <f>SUM(F198:F199)</f>
        <v>0</v>
      </c>
      <c r="I198" s="20"/>
      <c r="L198" s="20"/>
    </row>
    <row r="199" spans="1:12" s="21" customFormat="1" ht="56.25">
      <c r="A199" s="42" t="str">
        <f>IF('Métrés Descriptifs'!$L649="","",IF('Métrés Descriptifs'!L649="","",'Métrés Descriptifs'!L649))</f>
        <v>1.13.1</v>
      </c>
      <c r="B199" s="42" t="str">
        <f>IF('Métrés Descriptifs'!$L649="","",IF('Métrés Descriptifs'!M649="","",'Métrés Descriptifs'!M649))</f>
        <v>Fourniture et installation de différents panneaux de signalisation de compartiments, avec un design et une finition en acier inoxydable, de la série JNF IN.26.9nn, y compris les raccords, les finitions, les accessoires, les fixations, les matériaux et tous les travaux nécessaires pour une exécution et une finition parfaites.</v>
      </c>
      <c r="C199" s="43" t="str">
        <f>IF('Métrés Descriptifs'!$L649="","",IF('Métrés Descriptifs'!N649="","",'Métrés Descriptifs'!N649))</f>
        <v>vg</v>
      </c>
      <c r="D199" s="44">
        <f>IF('Métrés Descriptifs'!$L649="","",IF('Métrés Descriptifs'!W649="","",'Métrés Descriptifs'!W649))</f>
        <v>1</v>
      </c>
      <c r="E199" s="45"/>
      <c r="F199" s="45" t="str">
        <f t="shared" si="3"/>
        <v/>
      </c>
      <c r="G199" s="46"/>
      <c r="I199" s="20"/>
      <c r="L199" s="20"/>
    </row>
    <row r="200" spans="1:12" s="21" customFormat="1">
      <c r="A200" s="186" t="str">
        <f>IF('Métrés Descriptifs'!$L651="","",IF('Métrés Descriptifs'!L651="","",'Métrés Descriptifs'!L651))</f>
        <v>1.14</v>
      </c>
      <c r="B200" s="226" t="str">
        <f>IF('Métrés Descriptifs'!$L651="","",IF('Métrés Descriptifs'!M651="","",'Métrés Descriptifs'!M651))</f>
        <v>DÉMOLITION - PHASE 2</v>
      </c>
      <c r="C200" s="43" t="str">
        <f>IF('Métrés Descriptifs'!$L651="","",IF('Métrés Descriptifs'!N651="","",'Métrés Descriptifs'!N651))</f>
        <v/>
      </c>
      <c r="D200" s="44" t="str">
        <f>IF('Métrés Descriptifs'!$L651="","",IF('Métrés Descriptifs'!W651="","",'Métrés Descriptifs'!W651))</f>
        <v/>
      </c>
      <c r="E200" s="45"/>
      <c r="F200" s="45" t="str">
        <f t="shared" si="3"/>
        <v/>
      </c>
      <c r="G200" s="190">
        <f>SUM(F200:F213)</f>
        <v>0</v>
      </c>
      <c r="I200" s="20"/>
      <c r="L200" s="20"/>
    </row>
    <row r="201" spans="1:12" s="21" customFormat="1">
      <c r="A201" s="42" t="str">
        <f>IF('Métrés Descriptifs'!$L653="","",IF('Métrés Descriptifs'!L653="","",'Métrés Descriptifs'!L653))</f>
        <v>1.14.1</v>
      </c>
      <c r="B201" s="42" t="str">
        <f>IF('Métrés Descriptifs'!$L653="","",IF('Métrés Descriptifs'!M653="","",'Métrés Descriptifs'!M653))</f>
        <v>Travaux de terrassement</v>
      </c>
      <c r="C201" s="43" t="str">
        <f>IF('Métrés Descriptifs'!$L653="","",IF('Métrés Descriptifs'!N653="","",'Métrés Descriptifs'!N653))</f>
        <v/>
      </c>
      <c r="D201" s="44" t="str">
        <f>IF('Métrés Descriptifs'!$L653="","",IF('Métrés Descriptifs'!W653="","",'Métrés Descriptifs'!W653))</f>
        <v/>
      </c>
      <c r="E201" s="45"/>
      <c r="F201" s="45" t="str">
        <f t="shared" si="3"/>
        <v/>
      </c>
      <c r="G201" s="46"/>
      <c r="I201" s="20"/>
      <c r="L201" s="20"/>
    </row>
    <row r="202" spans="1:12" s="21" customFormat="1" ht="146.25">
      <c r="A202" s="42" t="str">
        <f>IF('Métrés Descriptifs'!$L655="","",IF('Métrés Descriptifs'!L655="","",'Métrés Descriptifs'!L655))</f>
        <v>1.14.1.1</v>
      </c>
      <c r="B202" s="42" t="str">
        <f>IF('Métrés Descriptifs'!$L655="","",IF('Métrés Descriptifs'!M655="","",'Métrés Descriptifs'!M655))</f>
        <v>Ouverture d'une tranchée pour le passage de l'infrastructure de 80 cm de large et de 1,20 m de profondeur, mesurée en m³ de volume théorique, en tenant compte des pentes verticales sur le périmètre de la zone de tranchée, y compris l'enlèvement de la terre, de la roche et même des éléments de fondation des anciens bâtiments qui peuvent exister, et le remplacement de la terre nécessaire à la mise en place du revêtement, les canalisations de raccordement entre les regards d'assainissement, les branchements et leurs fondations, toutes les opérations et moyens d'accès nécessaires à l'enlèvement susmentionné, ainsi que le transport et le dépôt dans une décharge appropriée de tous les produits d'excavation non réutilisés pour la mise en décharge, et tous les travaux conformément aux plans et spécifications des documents contractuels.</v>
      </c>
      <c r="C202" s="43" t="str">
        <f>IF('Métrés Descriptifs'!$L655="","",IF('Métrés Descriptifs'!N655="","",'Métrés Descriptifs'!N655))</f>
        <v>m3</v>
      </c>
      <c r="D202" s="44">
        <f>IF('Métrés Descriptifs'!$L655="","",IF('Métrés Descriptifs'!W655="","",'Métrés Descriptifs'!W655))</f>
        <v>19.776</v>
      </c>
      <c r="E202" s="45"/>
      <c r="F202" s="45" t="str">
        <f t="shared" si="3"/>
        <v/>
      </c>
      <c r="G202" s="46"/>
      <c r="I202" s="20"/>
      <c r="L202" s="20"/>
    </row>
    <row r="203" spans="1:12" s="21" customFormat="1" ht="157.5">
      <c r="A203" s="42" t="str">
        <f>IF('Métrés Descriptifs'!$L657="","",IF('Métrés Descriptifs'!L657="","",'Métrés Descriptifs'!L657))</f>
        <v>1.14.1.2</v>
      </c>
      <c r="B203" s="42" t="str">
        <f>IF('Métrés Descriptifs'!$L657="","",IF('Métrés Descriptifs'!M657="","",'Métrés Descriptifs'!M657))</f>
        <v>Excavation pour l'exécution des fondations, mesurée en m³ de volume théorique, en tenant compte des pentes verticales le long du périmètre de la zone où les fondations doivent être réalisées, conformément aux plans, y compris l'enlèvement de la terre, de la roche et même des éléments de fondation d'anciens bâtiments qui peuvent exister, et l'exécution de remblais comme indiqué dans les plans et/ou comme l'entrepreneur le juge nécessaire, le repositionnement des terres qui pourraient être nécessaires après la construction des fondations, toutes les opérations et moyens d'accès nécessaires à l'enlèvement susmentionné, ainsi que le transport et le dépôt dans une décharge appropriée de tous les produits d'excavation non réutilisés pour le remblayage, et tous les travaux conformément aux plans et spécifications du cahier des charges.</v>
      </c>
      <c r="C203" s="43" t="str">
        <f>IF('Métrés Descriptifs'!$L657="","",IF('Métrés Descriptifs'!N657="","",'Métrés Descriptifs'!N657))</f>
        <v>m3</v>
      </c>
      <c r="D203" s="44">
        <f>IF('Métrés Descriptifs'!$L657="","",IF('Métrés Descriptifs'!W657="","",'Métrés Descriptifs'!W657))</f>
        <v>33.6</v>
      </c>
      <c r="E203" s="45"/>
      <c r="F203" s="45" t="str">
        <f t="shared" si="3"/>
        <v/>
      </c>
      <c r="G203" s="46"/>
      <c r="I203" s="20"/>
      <c r="L203" s="20"/>
    </row>
    <row r="204" spans="1:12" s="21" customFormat="1">
      <c r="A204" s="42" t="str">
        <f>IF('Métrés Descriptifs'!$L659="","",IF('Métrés Descriptifs'!L659="","",'Métrés Descriptifs'!L659))</f>
        <v>1.14.2</v>
      </c>
      <c r="B204" s="42" t="str">
        <f>IF('Métrés Descriptifs'!$L659="","",IF('Métrés Descriptifs'!M659="","",'Métrés Descriptifs'!M659))</f>
        <v>Revêtement</v>
      </c>
      <c r="C204" s="43" t="str">
        <f>IF('Métrés Descriptifs'!$L659="","",IF('Métrés Descriptifs'!N659="","",'Métrés Descriptifs'!N659))</f>
        <v/>
      </c>
      <c r="D204" s="44" t="str">
        <f>IF('Métrés Descriptifs'!$L659="","",IF('Métrés Descriptifs'!W659="","",'Métrés Descriptifs'!W659))</f>
        <v/>
      </c>
      <c r="E204" s="45"/>
      <c r="F204" s="45" t="str">
        <f t="shared" si="3"/>
        <v/>
      </c>
      <c r="G204" s="46"/>
      <c r="I204" s="20"/>
      <c r="L204" s="20"/>
    </row>
    <row r="205" spans="1:12" s="21" customFormat="1" ht="56.25">
      <c r="A205" s="42" t="str">
        <f>IF('Métrés Descriptifs'!$L661="","",IF('Métrés Descriptifs'!L661="","",'Métrés Descriptifs'!L661))</f>
        <v>1.14.2.1</v>
      </c>
      <c r="B205" s="42" t="str">
        <f>IF('Métrés Descriptifs'!$L661="","",IF('Métrés Descriptifs'!M661="","",'Métrés Descriptifs'!M661))</f>
        <v>Enlèvement soigneux du revêtement portugais en vue de son application ultérieure, y compris l'excavation des fondations, l'ouverture de tranchées pour le drainage lorsque cela est indiqué dans le projet d'assainissement, le nettoyage, la conservation et l'enlèvement des mortiers existants, et le stockage en vue de l'application ultérieure du revêtement.</v>
      </c>
      <c r="C205" s="43" t="str">
        <f>IF('Métrés Descriptifs'!$L661="","",IF('Métrés Descriptifs'!N661="","",'Métrés Descriptifs'!N661))</f>
        <v>m2</v>
      </c>
      <c r="D205" s="44">
        <f>IF('Métrés Descriptifs'!$L661="","",IF('Métrés Descriptifs'!W661="","",'Métrés Descriptifs'!W661))</f>
        <v>109.5</v>
      </c>
      <c r="E205" s="45"/>
      <c r="F205" s="45" t="str">
        <f t="shared" si="3"/>
        <v/>
      </c>
      <c r="G205" s="46"/>
      <c r="I205" s="20"/>
      <c r="L205" s="20"/>
    </row>
    <row r="206" spans="1:12" s="21" customFormat="1" ht="78.75">
      <c r="A206" s="42" t="str">
        <f>IF('Métrés Descriptifs'!$L668="","",IF('Métrés Descriptifs'!L668="","",'Métrés Descriptifs'!L668))</f>
        <v>1.14.3</v>
      </c>
      <c r="B206" s="42" t="str">
        <f>IF('Métrés Descriptifs'!$L668="","",IF('Métrés Descriptifs'!M668="","",'Métrés Descriptifs'!M668))</f>
        <v>Dépose soignée de la maçonnerie existante dans l'escalier d'accès à l'église, y compris le nettoyage et l'entretien en vue d'une application ultérieure, le catalogage et l'inventaire, le stockage, le tout selon les techniques indiquées dans le rapport préliminaire d'archéologie et de conservation et restauration, et sous le contrôle permanent d'un technicien en conservation et restauration.</v>
      </c>
      <c r="C206" s="43" t="str">
        <f>IF('Métrés Descriptifs'!$L668="","",IF('Métrés Descriptifs'!N668="","",'Métrés Descriptifs'!N668))</f>
        <v>ml</v>
      </c>
      <c r="D206" s="44">
        <f>IF('Métrés Descriptifs'!$L668="","",IF('Métrés Descriptifs'!W668="","",'Métrés Descriptifs'!W668))</f>
        <v>47</v>
      </c>
      <c r="E206" s="45"/>
      <c r="F206" s="45" t="str">
        <f t="shared" si="3"/>
        <v/>
      </c>
      <c r="G206" s="46"/>
      <c r="I206" s="20"/>
      <c r="L206" s="20"/>
    </row>
    <row r="207" spans="1:12" s="21" customFormat="1">
      <c r="A207" s="42" t="str">
        <f>IF('Métrés Descriptifs'!$L680="","",IF('Métrés Descriptifs'!L680="","",'Métrés Descriptifs'!L680))</f>
        <v>1.14.4</v>
      </c>
      <c r="B207" s="42" t="str">
        <f>IF('Métrés Descriptifs'!$L680="","",IF('Métrés Descriptifs'!M680="","",'Métrés Descriptifs'!M680))</f>
        <v>Ouvertures et portes</v>
      </c>
      <c r="C207" s="43" t="str">
        <f>IF('Métrés Descriptifs'!$L680="","",IF('Métrés Descriptifs'!N680="","",'Métrés Descriptifs'!N680))</f>
        <v/>
      </c>
      <c r="D207" s="44" t="str">
        <f>IF('Métrés Descriptifs'!$L680="","",IF('Métrés Descriptifs'!W680="","",'Métrés Descriptifs'!W680))</f>
        <v/>
      </c>
      <c r="E207" s="45"/>
      <c r="F207" s="45" t="str">
        <f t="shared" si="3"/>
        <v/>
      </c>
      <c r="G207" s="46"/>
      <c r="I207" s="20"/>
      <c r="L207" s="20"/>
    </row>
    <row r="208" spans="1:12" s="21" customFormat="1" ht="22.5">
      <c r="A208" s="42" t="str">
        <f>IF('Métrés Descriptifs'!$L682="","",IF('Métrés Descriptifs'!L682="","",'Métrés Descriptifs'!L682))</f>
        <v>1.14.4.1</v>
      </c>
      <c r="B208" s="42" t="str">
        <f>IF('Métrés Descriptifs'!$L682="","",IF('Métrés Descriptifs'!M682="","",'Métrés Descriptifs'!M682))</f>
        <v>Démontage soigneux des portes selon les dessins, y compris le coulage et selon les dessins.</v>
      </c>
      <c r="C208" s="43" t="str">
        <f>IF('Métrés Descriptifs'!$L682="","",IF('Métrés Descriptifs'!N682="","",'Métrés Descriptifs'!N682))</f>
        <v>un</v>
      </c>
      <c r="D208" s="44">
        <f>IF('Métrés Descriptifs'!$L682="","",IF('Métrés Descriptifs'!W682="","",'Métrés Descriptifs'!W682))</f>
        <v>3</v>
      </c>
      <c r="E208" s="45"/>
      <c r="F208" s="45" t="str">
        <f t="shared" si="3"/>
        <v/>
      </c>
      <c r="G208" s="46"/>
      <c r="I208" s="20"/>
      <c r="L208" s="20"/>
    </row>
    <row r="209" spans="1:12" s="21" customFormat="1">
      <c r="A209" s="42" t="str">
        <f>IF('Métrés Descriptifs'!$L684="","",IF('Métrés Descriptifs'!L684="","",'Métrés Descriptifs'!L684))</f>
        <v>1.14.5</v>
      </c>
      <c r="B209" s="42" t="str">
        <f>IF('Métrés Descriptifs'!$L684="","",IF('Métrés Descriptifs'!M684="","",'Métrés Descriptifs'!M684))</f>
        <v>Équipements sanitaires</v>
      </c>
      <c r="C209" s="43" t="str">
        <f>IF('Métrés Descriptifs'!$L684="","",IF('Métrés Descriptifs'!N684="","",'Métrés Descriptifs'!N684))</f>
        <v/>
      </c>
      <c r="D209" s="44" t="str">
        <f>IF('Métrés Descriptifs'!$L684="","",IF('Métrés Descriptifs'!W684="","",'Métrés Descriptifs'!W684))</f>
        <v/>
      </c>
      <c r="E209" s="45"/>
      <c r="F209" s="45" t="str">
        <f t="shared" si="3"/>
        <v/>
      </c>
      <c r="G209" s="46"/>
      <c r="I209" s="20"/>
      <c r="L209" s="20"/>
    </row>
    <row r="210" spans="1:12" s="21" customFormat="1" ht="22.5">
      <c r="A210" s="42" t="str">
        <f>IF('Métrés Descriptifs'!$L686="","",IF('Métrés Descriptifs'!L686="","",'Métrés Descriptifs'!L686))</f>
        <v>1.14.5.1</v>
      </c>
      <c r="B210" s="42" t="str">
        <f>IF('Métrés Descriptifs'!$L686="","",IF('Métrés Descriptifs'!M686="","",'Métrés Descriptifs'!M686))</f>
        <v>Dépose des toilettes et bidets existants par tous moyens, y compris le réservoir de coulée et selon les plans.</v>
      </c>
      <c r="C210" s="43" t="str">
        <f>IF('Métrés Descriptifs'!$L686="","",IF('Métrés Descriptifs'!N686="","",'Métrés Descriptifs'!N686))</f>
        <v>un</v>
      </c>
      <c r="D210" s="44">
        <f>IF('Métrés Descriptifs'!$L686="","",IF('Métrés Descriptifs'!W686="","",'Métrés Descriptifs'!W686))</f>
        <v>2</v>
      </c>
      <c r="E210" s="45"/>
      <c r="F210" s="45" t="str">
        <f t="shared" si="3"/>
        <v/>
      </c>
      <c r="G210" s="46"/>
      <c r="I210" s="20"/>
      <c r="L210" s="20"/>
    </row>
    <row r="211" spans="1:12" s="21" customFormat="1">
      <c r="A211" s="186" t="str">
        <f>IF('Métrés Descriptifs'!$L688="","",IF('Métrés Descriptifs'!L688="","",'Métrés Descriptifs'!L688))</f>
        <v>1.15</v>
      </c>
      <c r="B211" s="226" t="str">
        <f>IF('Métrés Descriptifs'!$L688="","",IF('Métrés Descriptifs'!M688="","",'Métrés Descriptifs'!M688))</f>
        <v>MAÇONNERIE ET CLOISONS DE SÉPARATION - PHASE 2</v>
      </c>
      <c r="C211" s="43" t="str">
        <f>IF('Métrés Descriptifs'!$L688="","",IF('Métrés Descriptifs'!N688="","",'Métrés Descriptifs'!N688))</f>
        <v/>
      </c>
      <c r="D211" s="44" t="str">
        <f>IF('Métrés Descriptifs'!$L688="","",IF('Métrés Descriptifs'!W688="","",'Métrés Descriptifs'!W688))</f>
        <v/>
      </c>
      <c r="E211" s="45"/>
      <c r="F211" s="45" t="str">
        <f t="shared" si="3"/>
        <v/>
      </c>
      <c r="G211" s="46"/>
      <c r="I211" s="20"/>
      <c r="L211" s="20"/>
    </row>
    <row r="212" spans="1:12" s="21" customFormat="1" ht="67.5">
      <c r="A212" s="42" t="str">
        <f>IF('Métrés Descriptifs'!$L690="","",IF('Métrés Descriptifs'!L690="","",'Métrés Descriptifs'!L690))</f>
        <v>1.15.1</v>
      </c>
      <c r="B212" s="42" t="str">
        <f>IF('Métrés Descriptifs'!$L690="","",IF('Métrés Descriptifs'!M690="","",'Métrés Descriptifs'!M690))</f>
        <v>Exécution de la maçonnerie, dans la formation des murs, y compris la pose de mortier de ciment et de sable au trait 1:5, les linteaux des travées si nécessaire, toutes les poutres de soutien et de renforcement, les matériaux et tous les travaux nécessaires pour assurer une bonne finition et conformément aux dessins du projet.</v>
      </c>
      <c r="C212" s="43" t="str">
        <f>IF('Métrés Descriptifs'!$L690="","",IF('Métrés Descriptifs'!N690="","",'Métrés Descriptifs'!N690))</f>
        <v/>
      </c>
      <c r="D212" s="44" t="str">
        <f>IF('Métrés Descriptifs'!$L690="","",IF('Métrés Descriptifs'!W690="","",'Métrés Descriptifs'!W690))</f>
        <v/>
      </c>
      <c r="E212" s="45"/>
      <c r="F212" s="45" t="str">
        <f t="shared" si="3"/>
        <v/>
      </c>
      <c r="G212" s="46"/>
      <c r="I212" s="20"/>
      <c r="L212" s="20"/>
    </row>
    <row r="213" spans="1:12" s="21" customFormat="1" ht="22.5">
      <c r="A213" s="42" t="str">
        <f>IF('Métrés Descriptifs'!$L692="","",IF('Métrés Descriptifs'!L692="","",'Métrés Descriptifs'!L692))</f>
        <v>1.15.1.1</v>
      </c>
      <c r="B213" s="42" t="str">
        <f>IF('Métrés Descriptifs'!$L692="","",IF('Métrés Descriptifs'!M692="","",'Métrés Descriptifs'!M692))</f>
        <v>Constitué d'un mur en briques perforées de 11 cm d'épaisseur. - PAR2</v>
      </c>
      <c r="C213" s="43" t="str">
        <f>IF('Métrés Descriptifs'!$L692="","",IF('Métrés Descriptifs'!N692="","",'Métrés Descriptifs'!N692))</f>
        <v>m2</v>
      </c>
      <c r="D213" s="44">
        <f>IF('Métrés Descriptifs'!$L692="","",IF('Métrés Descriptifs'!W692="","",'Métrés Descriptifs'!W692))</f>
        <v>15.5</v>
      </c>
      <c r="E213" s="45"/>
      <c r="F213" s="45" t="str">
        <f t="shared" si="3"/>
        <v/>
      </c>
      <c r="G213" s="46"/>
      <c r="I213" s="20"/>
      <c r="L213" s="20"/>
    </row>
    <row r="214" spans="1:12" s="21" customFormat="1">
      <c r="A214" s="186" t="str">
        <f>IF('Métrés Descriptifs'!$L699="","",IF('Métrés Descriptifs'!L699="","",'Métrés Descriptifs'!L699))</f>
        <v>1.16</v>
      </c>
      <c r="B214" s="226" t="str">
        <f>IF('Métrés Descriptifs'!$L699="","",IF('Métrés Descriptifs'!M699="","",'Métrés Descriptifs'!M699))</f>
        <v>REVÊTEMENT DE MURS - PHASE 2</v>
      </c>
      <c r="C214" s="43" t="str">
        <f>IF('Métrés Descriptifs'!$L699="","",IF('Métrés Descriptifs'!N699="","",'Métrés Descriptifs'!N699))</f>
        <v/>
      </c>
      <c r="D214" s="44" t="str">
        <f>IF('Métrés Descriptifs'!$L699="","",IF('Métrés Descriptifs'!W699="","",'Métrés Descriptifs'!W699))</f>
        <v/>
      </c>
      <c r="E214" s="45"/>
      <c r="F214" s="45" t="str">
        <f t="shared" si="3"/>
        <v/>
      </c>
      <c r="G214" s="190">
        <f>SUM(F214:F218)</f>
        <v>0</v>
      </c>
      <c r="I214" s="20"/>
      <c r="L214" s="20"/>
    </row>
    <row r="215" spans="1:12" s="21" customFormat="1" ht="45">
      <c r="A215" s="42" t="str">
        <f>IF('Métrés Descriptifs'!$L701="","",IF('Métrés Descriptifs'!L701="","",'Métrés Descriptifs'!L701))</f>
        <v>1.16.1</v>
      </c>
      <c r="B215" s="42" t="str">
        <f>IF('Métrés Descriptifs'!$L701="","",IF('Métrés Descriptifs'!M701="","",'Métrés Descriptifs'!M701))</f>
        <v>Fourniture et application d'un enduit extérieur à base de chaux hydraulique, finition étamée, y compris finitions, accessoires, matériaux et tous travaux et finitions nécessaires - PA7</v>
      </c>
      <c r="C215" s="43" t="str">
        <f>IF('Métrés Descriptifs'!$L701="","",IF('Métrés Descriptifs'!N701="","",'Métrés Descriptifs'!N701))</f>
        <v>m2</v>
      </c>
      <c r="D215" s="44">
        <f>IF('Métrés Descriptifs'!$L701="","",IF('Métrés Descriptifs'!W701="","",'Métrés Descriptifs'!W701))</f>
        <v>33.5</v>
      </c>
      <c r="E215" s="45"/>
      <c r="F215" s="45" t="str">
        <f t="shared" si="3"/>
        <v/>
      </c>
      <c r="G215" s="46"/>
      <c r="I215" s="20"/>
      <c r="L215" s="20"/>
    </row>
    <row r="216" spans="1:12" s="21" customFormat="1" ht="56.25">
      <c r="A216" s="42" t="str">
        <f>IF('Métrés Descriptifs'!$L713="","",IF('Métrés Descriptifs'!L713="","",'Métrés Descriptifs'!L713))</f>
        <v>1.16.2</v>
      </c>
      <c r="B216" s="42" t="str">
        <f>IF('Métrés Descriptifs'!$L713="","",IF('Métrés Descriptifs'!M713="","",'Métrés Descriptifs'!M713))</f>
        <v>Travaux de peinture, y compris la préparation préalable des surfaces, l'application de l'isolation sur les murs extérieurs, l'utilisation d'échafaudages, de plates-formes ou de tout autre moyen de levage, le nettoyage, les matériaux et tous les travaux nécessaires pour assurer une exécution et une finition parfaites.</v>
      </c>
      <c r="C216" s="43" t="str">
        <f>IF('Métrés Descriptifs'!$L713="","",IF('Métrés Descriptifs'!N713="","",'Métrés Descriptifs'!N713))</f>
        <v/>
      </c>
      <c r="D216" s="44" t="str">
        <f>IF('Métrés Descriptifs'!$L713="","",IF('Métrés Descriptifs'!W713="","",'Métrés Descriptifs'!W713))</f>
        <v/>
      </c>
      <c r="E216" s="45"/>
      <c r="F216" s="45" t="str">
        <f t="shared" si="3"/>
        <v/>
      </c>
      <c r="G216" s="46"/>
      <c r="I216" s="20"/>
      <c r="L216" s="20"/>
    </row>
    <row r="217" spans="1:12" s="21" customFormat="1" ht="45">
      <c r="A217" s="42" t="str">
        <f>IF('Métrés Descriptifs'!$L715="","",IF('Métrés Descriptifs'!L715="","",'Métrés Descriptifs'!L715))</f>
        <v>1.16.2.1</v>
      </c>
      <c r="B217" s="42" t="str">
        <f>IF('Métrés Descriptifs'!$L715="","",IF('Métrés Descriptifs'!M715="","",'Métrés Descriptifs'!M715))</f>
        <v xml:space="preserve">Avec une peinture à l'eau à base de résines polysiloxanes CIN modifiées, CINOXANO EVO - référence 10-115, de couleur BLANCHE - RAL9016, d'aspect lisse et mat, y compris le primaire CINOXANO - référence 10-670. </v>
      </c>
      <c r="C217" s="43" t="str">
        <f>IF('Métrés Descriptifs'!$L715="","",IF('Métrés Descriptifs'!N715="","",'Métrés Descriptifs'!N715))</f>
        <v>m2</v>
      </c>
      <c r="D217" s="44">
        <f>IF('Métrés Descriptifs'!$L715="","",IF('Métrés Descriptifs'!W715="","",'Métrés Descriptifs'!W715))</f>
        <v>19</v>
      </c>
      <c r="E217" s="45"/>
      <c r="F217" s="45" t="str">
        <f t="shared" si="3"/>
        <v/>
      </c>
      <c r="G217" s="46"/>
      <c r="I217" s="20"/>
      <c r="L217" s="20"/>
    </row>
    <row r="218" spans="1:12" s="21" customFormat="1" ht="45">
      <c r="A218" s="42" t="str">
        <f>IF('Métrés Descriptifs'!$L724="","",IF('Métrés Descriptifs'!L724="","",'Métrés Descriptifs'!L724))</f>
        <v>1.16.2.2</v>
      </c>
      <c r="B218" s="42" t="str">
        <f>IF('Métrés Descriptifs'!$L724="","",IF('Métrés Descriptifs'!M724="","",'Métrés Descriptifs'!M724))</f>
        <v xml:space="preserve">Peinture à l'eau à base de résines polysiloxanes CIN modifiées, CINOXANO EVO - référence 10-115, de couleur ROUGE (identique à l'existant), d'aspect lisse et mat, y compris le primaire CINOXANO - référence 10-670. </v>
      </c>
      <c r="C218" s="43" t="str">
        <f>IF('Métrés Descriptifs'!$L724="","",IF('Métrés Descriptifs'!N724="","",'Métrés Descriptifs'!N724))</f>
        <v>m2</v>
      </c>
      <c r="D218" s="44">
        <f>IF('Métrés Descriptifs'!$L724="","",IF('Métrés Descriptifs'!W724="","",'Métrés Descriptifs'!W724))</f>
        <v>14.5</v>
      </c>
      <c r="E218" s="45"/>
      <c r="F218" s="45" t="str">
        <f t="shared" si="3"/>
        <v/>
      </c>
      <c r="G218" s="46"/>
      <c r="I218" s="20"/>
      <c r="L218" s="20"/>
    </row>
    <row r="219" spans="1:12" s="21" customFormat="1">
      <c r="A219" s="186" t="str">
        <f>IF('Métrés Descriptifs'!$L731="","",IF('Métrés Descriptifs'!L731="","",'Métrés Descriptifs'!L731))</f>
        <v>1.17</v>
      </c>
      <c r="B219" s="226" t="str">
        <f>IF('Métrés Descriptifs'!$L731="","",IF('Métrés Descriptifs'!M731="","",'Métrés Descriptifs'!M731))</f>
        <v>REVÊTEMENT DE SOL ET PLINTHES - PHASE 2</v>
      </c>
      <c r="C219" s="43" t="str">
        <f>IF('Métrés Descriptifs'!$L731="","",IF('Métrés Descriptifs'!N731="","",'Métrés Descriptifs'!N731))</f>
        <v/>
      </c>
      <c r="D219" s="44" t="str">
        <f>IF('Métrés Descriptifs'!$L731="","",IF('Métrés Descriptifs'!W731="","",'Métrés Descriptifs'!W731))</f>
        <v/>
      </c>
      <c r="E219" s="45"/>
      <c r="F219" s="45" t="str">
        <f t="shared" si="3"/>
        <v/>
      </c>
      <c r="G219" s="190">
        <f>SUM(F219:F229)</f>
        <v>0</v>
      </c>
      <c r="I219" s="20"/>
      <c r="L219" s="20"/>
    </row>
    <row r="220" spans="1:12" s="21" customFormat="1" ht="90">
      <c r="A220" s="42" t="str">
        <f>IF('Métrés Descriptifs'!$L733="","",IF('Métrés Descriptifs'!L733="","",'Métrés Descriptifs'!L733))</f>
        <v>1.17.1</v>
      </c>
      <c r="B220" s="42" t="str">
        <f>IF('Métrés Descriptifs'!$L733="","",IF('Métrés Descriptifs'!M733="","",'Métrés Descriptifs'!M733))</f>
        <v>Fourniture et pose d'un revêtement de sol en grès cérame technique PAVIGRÉS, série GRESPOR TECNICO UNICOLOR, de couleur GRISE, référence U1711, avec des carreaux de format 297x297 mm, avec une finition MATE, y compris une chape de régularisation de 12 cm, des mortiers de régularisation et de pose, le traitement des joints, les finitions, les matériaux et tous les travaux nécessaires pour obtenir une exécution et une finition parfaites. - PV10 et LAJE02</v>
      </c>
      <c r="C220" s="43" t="str">
        <f>IF('Métrés Descriptifs'!$L733="","",IF('Métrés Descriptifs'!N733="","",'Métrés Descriptifs'!N733))</f>
        <v>m2</v>
      </c>
      <c r="D220" s="44">
        <f>IF('Métrés Descriptifs'!$L733="","",IF('Métrés Descriptifs'!W733="","",'Métrés Descriptifs'!W733))</f>
        <v>4.8</v>
      </c>
      <c r="E220" s="45"/>
      <c r="F220" s="45" t="str">
        <f t="shared" ref="F220:F244" si="4">IF(E220="","",PRODUCT(D220:E220))</f>
        <v/>
      </c>
      <c r="G220" s="46"/>
      <c r="I220" s="20"/>
      <c r="L220" s="20"/>
    </row>
    <row r="221" spans="1:12" s="21" customFormat="1" ht="90">
      <c r="A221" s="42" t="str">
        <f>IF('Métrés Descriptifs'!$L738="","",IF('Métrés Descriptifs'!L738="","",'Métrés Descriptifs'!L738))</f>
        <v>1.17.2</v>
      </c>
      <c r="B221" s="42" t="str">
        <f>IF('Métrés Descriptifs'!$L738="","",IF('Métrés Descriptifs'!M738="","",'Métrés Descriptifs'!M738))</f>
        <v>Fourniture et pose d'un revêtement de sol en pierre de lioz adoucie de 2 cm, stéréotypé selon le dessin, y compris une chape de régularisation légèrement armée de 4 à 6 cm, système d'étanchéité avec feuilles d'asphalte DANOSA - TPC1, mortiers de régularisation et de pose, traitement des joints, finitions, profilé de transition en aluminium caché, matériaux et tous les travaux pour une exécution et une finition parfaites. PV6, LAJE01 et LAJE03</v>
      </c>
      <c r="C221" s="43" t="str">
        <f>IF('Métrés Descriptifs'!$L738="","",IF('Métrés Descriptifs'!N738="","",'Métrés Descriptifs'!N738))</f>
        <v>m2</v>
      </c>
      <c r="D221" s="44">
        <f>IF('Métrés Descriptifs'!$L738="","",IF('Métrés Descriptifs'!W738="","",'Métrés Descriptifs'!W738))</f>
        <v>7.1</v>
      </c>
      <c r="E221" s="45"/>
      <c r="F221" s="45" t="str">
        <f t="shared" si="4"/>
        <v/>
      </c>
      <c r="G221" s="46"/>
      <c r="I221" s="20"/>
      <c r="L221" s="20"/>
    </row>
    <row r="222" spans="1:12" s="21" customFormat="1" ht="67.5">
      <c r="A222" s="42" t="str">
        <f>IF('Métrés Descriptifs'!$L745="","",IF('Métrés Descriptifs'!L745="","",'Métrés Descriptifs'!L745))</f>
        <v>1.17.3</v>
      </c>
      <c r="B222" s="42" t="str">
        <f>IF('Métrés Descriptifs'!$L745="","",IF('Métrés Descriptifs'!M745="","",'Métrés Descriptifs'!M745))</f>
        <v>Fourniture et pose de marches en pierre de lioz adoucie et hydrofuge, aux dimensions des marches, y compris l'imperméabilisation avec la feuille d'asphalte DANOSA - TPC1, le remplissage, la chape armée, le traitement des joints, les finitions, les matériaux et tous les travaux pour obtenir une exécution et une finition parfaites.</v>
      </c>
      <c r="C222" s="43" t="str">
        <f>IF('Métrés Descriptifs'!$L745="","",IF('Métrés Descriptifs'!N745="","",'Métrés Descriptifs'!N745))</f>
        <v/>
      </c>
      <c r="D222" s="44" t="str">
        <f>IF('Métrés Descriptifs'!$L745="","",IF('Métrés Descriptifs'!W745="","",'Métrés Descriptifs'!W745))</f>
        <v/>
      </c>
      <c r="E222" s="45"/>
      <c r="F222" s="45" t="str">
        <f t="shared" si="4"/>
        <v/>
      </c>
      <c r="G222" s="46"/>
      <c r="I222" s="20"/>
      <c r="L222" s="20"/>
    </row>
    <row r="223" spans="1:12" s="21" customFormat="1" ht="22.5">
      <c r="A223" s="42" t="str">
        <f>IF('Métrés Descriptifs'!$L747="","",IF('Métrés Descriptifs'!L747="","",'Métrés Descriptifs'!L747))</f>
        <v>1.17.3.1</v>
      </c>
      <c r="B223" s="42" t="str">
        <f>IF('Métrés Descriptifs'!$L747="","",IF('Métrés Descriptifs'!M747="","",'Métrés Descriptifs'!M747))</f>
        <v>Couverture de section ±30x4 cm et miroir de section ±15x2 cm - OT3</v>
      </c>
      <c r="C223" s="43" t="str">
        <f>IF('Métrés Descriptifs'!$L747="","",IF('Métrés Descriptifs'!N747="","",'Métrés Descriptifs'!N747))</f>
        <v>ml</v>
      </c>
      <c r="D223" s="44">
        <f>IF('Métrés Descriptifs'!$L747="","",IF('Métrés Descriptifs'!W747="","",'Métrés Descriptifs'!W747))</f>
        <v>25.5</v>
      </c>
      <c r="E223" s="45"/>
      <c r="F223" s="45" t="str">
        <f t="shared" si="4"/>
        <v/>
      </c>
      <c r="G223" s="46"/>
      <c r="I223" s="20"/>
      <c r="L223" s="20"/>
    </row>
    <row r="224" spans="1:12" s="21" customFormat="1" ht="56.25">
      <c r="A224" s="42" t="str">
        <f>IF('Métrés Descriptifs'!$L752="","",IF('Métrés Descriptifs'!L752="","",'Métrés Descriptifs'!L752))</f>
        <v>1.17.4</v>
      </c>
      <c r="B224" s="42" t="str">
        <f>IF('Métrés Descriptifs'!$L752="","",IF('Métrés Descriptifs'!M752="","",'Métrés Descriptifs'!M752))</f>
        <v>Fourniture et pose de plinthes en pierre de Lioz lisse et hydrofuge, finition adoucie, 150 x 15 mm, y compris le traitement des joints, les finitions, les matériaux et tous les travaux pour une exécution et une finition parfaites (mesurés en projection horizontale) - R4</v>
      </c>
      <c r="C224" s="43" t="str">
        <f>IF('Métrés Descriptifs'!$L752="","",IF('Métrés Descriptifs'!N752="","",'Métrés Descriptifs'!N752))</f>
        <v>ml</v>
      </c>
      <c r="D224" s="44">
        <f>IF('Métrés Descriptifs'!$L752="","",IF('Métrés Descriptifs'!W752="","",'Métrés Descriptifs'!W752))</f>
        <v>15</v>
      </c>
      <c r="E224" s="45"/>
      <c r="F224" s="45" t="str">
        <f t="shared" si="4"/>
        <v/>
      </c>
      <c r="G224" s="46"/>
      <c r="I224" s="20"/>
      <c r="L224" s="20"/>
    </row>
    <row r="225" spans="1:12" s="21" customFormat="1" ht="78.75">
      <c r="A225" s="42" t="str">
        <f>IF('Métrés Descriptifs'!$L759="","",IF('Métrés Descriptifs'!L759="","",'Métrés Descriptifs'!L759))</f>
        <v>1.17.5</v>
      </c>
      <c r="B225" s="42" t="str">
        <f>IF('Métrés Descriptifs'!$L759="","",IF('Métrés Descriptifs'!M759="","",'Métrés Descriptifs'!M759))</f>
        <v>Fourniture et pose du dallage portugais existant comprenant 20% de dallage neuf (mélangé au dallage existant), masse de béton avec talutage, fondation en enrochement, et sable grossier pour la pose du dallage, traitement des joints, finitions, matériaux et tous travaux pour obtenir une exécution et une finition parfaites. (mesure en projection horizontale) - PV7</v>
      </c>
      <c r="C225" s="43" t="str">
        <f>IF('Métrés Descriptifs'!$L759="","",IF('Métrés Descriptifs'!N759="","",'Métrés Descriptifs'!N759))</f>
        <v>ml</v>
      </c>
      <c r="D225" s="44">
        <f>IF('Métrés Descriptifs'!$L759="","",IF('Métrés Descriptifs'!W759="","",'Métrés Descriptifs'!W759))</f>
        <v>111</v>
      </c>
      <c r="E225" s="45"/>
      <c r="F225" s="45" t="str">
        <f t="shared" si="4"/>
        <v/>
      </c>
      <c r="G225" s="46"/>
      <c r="I225" s="20"/>
      <c r="L225" s="20"/>
    </row>
    <row r="226" spans="1:12" s="21" customFormat="1" ht="90">
      <c r="A226" s="42" t="str">
        <f>IF('Métrés Descriptifs'!$L765="","",IF('Métrés Descriptifs'!L765="","",'Métrés Descriptifs'!L765))</f>
        <v>1.17.6</v>
      </c>
      <c r="B226" s="42" t="str">
        <f>IF('Métrés Descriptifs'!$L765="","",IF('Métrés Descriptifs'!M765="","",'Métrés Descriptifs'!M765))</f>
        <v>Fourniture et exécution d'escaliers avec la maçonnerie existante, y compris les murs pour la formation des marches en blocs de béton de 30 cm posés sur du béton de nettoyage C16/20 de 10 cm d'épaisseur, les mouvements de terre, les remblais et le mortier de fixation, le traitement des joints, les finitions, le remplacement du trottoir public environnant, les matériaux et tous les travaux pour obtenir une exécution et une finition parfaites. COUCHE 08 et OT2</v>
      </c>
      <c r="C226" s="43" t="str">
        <f>IF('Métrés Descriptifs'!$L765="","",IF('Métrés Descriptifs'!N765="","",'Métrés Descriptifs'!N765))</f>
        <v>ml</v>
      </c>
      <c r="D226" s="44">
        <f>IF('Métrés Descriptifs'!$L765="","",IF('Métrés Descriptifs'!W765="","",'Métrés Descriptifs'!W765))</f>
        <v>47</v>
      </c>
      <c r="E226" s="45"/>
      <c r="F226" s="45" t="str">
        <f t="shared" si="4"/>
        <v/>
      </c>
      <c r="G226" s="46"/>
      <c r="I226" s="20"/>
      <c r="L226" s="20"/>
    </row>
    <row r="227" spans="1:12" s="21" customFormat="1" ht="90">
      <c r="A227" s="42" t="str">
        <f>IF('Métrés Descriptifs'!$L777="","",IF('Métrés Descriptifs'!L777="","",'Métrés Descriptifs'!L777))</f>
        <v>1.17.7</v>
      </c>
      <c r="B227" s="42" t="str">
        <f>IF('Métrés Descriptifs'!$L777="","",IF('Métrés Descriptifs'!M777="","",'Métrés Descriptifs'!M777))</f>
        <v>Fourniture et exécution d'escaliers en maçonnerie identique à l'existant, stéréotypés selon le dessin, y compris les murs pour la formation des marches en blocs de béton de 30 cm posés sur béton de propreté C16/20 d'une épaisseur de 10 cm, les terrassements, les enduits et mortiers de fixation, le traitement des joints, les finitions, le remplacement du revêtement public aux abords, les matériaux et tous les travaux pour obtenir une exécution et une finition parfaites. Couche 09 et OT1</v>
      </c>
      <c r="C227" s="43" t="str">
        <f>IF('Métrés Descriptifs'!$L777="","",IF('Métrés Descriptifs'!N777="","",'Métrés Descriptifs'!N777))</f>
        <v>ml</v>
      </c>
      <c r="D227" s="44">
        <f>IF('Métrés Descriptifs'!$L777="","",IF('Métrés Descriptifs'!W777="","",'Métrés Descriptifs'!W777))</f>
        <v>20.5</v>
      </c>
      <c r="E227" s="45"/>
      <c r="F227" s="45" t="str">
        <f t="shared" si="4"/>
        <v/>
      </c>
      <c r="G227" s="46"/>
      <c r="I227" s="20"/>
      <c r="L227" s="20"/>
    </row>
    <row r="228" spans="1:12" s="21" customFormat="1" ht="78.75">
      <c r="A228" s="42" t="str">
        <f>IF('Métrés Descriptifs'!$L789="","",IF('Métrés Descriptifs'!L789="","",'Métrés Descriptifs'!L789))</f>
        <v>1.17.8</v>
      </c>
      <c r="B228" s="42" t="str">
        <f>IF('Métrés Descriptifs'!$L789="","",IF('Métrés Descriptifs'!M789="","",'Métrés Descriptifs'!M789))</f>
        <v>Fourniture et pose d'un dallage en pierre de lioz adoucie (identique à l'escalier) avec stéréotomie selon plan, y compris régularisation chape, mastic et fondation, régularisation et pose de mortiers, traitement des joints, finitions, jonction avec le seuil existant, réfection du socle existant et peinture, matériaux et tous travaux pour une parfaite exécution et finition.</v>
      </c>
      <c r="C228" s="43" t="str">
        <f>IF('Métrés Descriptifs'!$L789="","",IF('Métrés Descriptifs'!N789="","",'Métrés Descriptifs'!N789))</f>
        <v>m2</v>
      </c>
      <c r="D228" s="44">
        <f>IF('Métrés Descriptifs'!$L789="","",IF('Métrés Descriptifs'!W789="","",'Métrés Descriptifs'!W789))</f>
        <v>7.5</v>
      </c>
      <c r="E228" s="45"/>
      <c r="F228" s="45" t="str">
        <f t="shared" si="4"/>
        <v/>
      </c>
      <c r="G228" s="46"/>
      <c r="I228" s="20"/>
      <c r="L228" s="20"/>
    </row>
    <row r="229" spans="1:12" s="21" customFormat="1" ht="67.5">
      <c r="A229" s="42" t="str">
        <f>IF('Métrés Descriptifs'!$L794="","",IF('Métrés Descriptifs'!L794="","",'Métrés Descriptifs'!L794))</f>
        <v>1.17.9</v>
      </c>
      <c r="B229" s="42" t="str">
        <f>IF('Métrés Descriptifs'!$L794="","",IF('Métrés Descriptifs'!M794="","",'Métrés Descriptifs'!M794))</f>
        <v>Fourniture et pose de plinthes en céramique PAVIGRÉS, série GRESPOR TECNICO UNICOLOR, de couleur GRISE, référence R2711, avec des pièces de format 95x297 mm, avec finition MATE, y compris le traitement des joints, les finitions, les matériaux et tous les travaux pour une exécution et une finition parfaites. (mesure en projection horizontale) - R5</v>
      </c>
      <c r="C229" s="43" t="str">
        <f>IF('Métrés Descriptifs'!$L794="","",IF('Métrés Descriptifs'!N794="","",'Métrés Descriptifs'!N794))</f>
        <v>ml</v>
      </c>
      <c r="D229" s="44">
        <f>IF('Métrés Descriptifs'!$L794="","",IF('Métrés Descriptifs'!W794="","",'Métrés Descriptifs'!W794))</f>
        <v>14</v>
      </c>
      <c r="E229" s="45"/>
      <c r="F229" s="45" t="str">
        <f t="shared" si="4"/>
        <v/>
      </c>
      <c r="G229" s="46"/>
      <c r="I229" s="20"/>
      <c r="L229" s="20"/>
    </row>
    <row r="230" spans="1:12" s="21" customFormat="1">
      <c r="A230" s="186" t="str">
        <f>IF('Métrés Descriptifs'!$L799="","",IF('Métrés Descriptifs'!L799="","",'Métrés Descriptifs'!L799))</f>
        <v>1.18</v>
      </c>
      <c r="B230" s="226" t="str">
        <f>IF('Métrés Descriptifs'!$L799="","",IF('Métrés Descriptifs'!M799="","",'Métrés Descriptifs'!M799))</f>
        <v>REVÊTEMENT DE PLAFOND - PHASE 2</v>
      </c>
      <c r="C230" s="43" t="str">
        <f>IF('Métrés Descriptifs'!$L799="","",IF('Métrés Descriptifs'!N799="","",'Métrés Descriptifs'!N799))</f>
        <v/>
      </c>
      <c r="D230" s="44" t="str">
        <f>IF('Métrés Descriptifs'!$L799="","",IF('Métrés Descriptifs'!W799="","",'Métrés Descriptifs'!W799))</f>
        <v/>
      </c>
      <c r="E230" s="45"/>
      <c r="F230" s="45" t="str">
        <f t="shared" si="4"/>
        <v/>
      </c>
      <c r="G230" s="190">
        <f>SUM(F230:F234)</f>
        <v>0</v>
      </c>
      <c r="I230" s="20"/>
      <c r="L230" s="20"/>
    </row>
    <row r="231" spans="1:12" s="21" customFormat="1" ht="45">
      <c r="A231" s="42" t="str">
        <f>IF('Métrés Descriptifs'!$L801="","",IF('Métrés Descriptifs'!L801="","",'Métrés Descriptifs'!L801))</f>
        <v>1.18.1</v>
      </c>
      <c r="B231" s="42" t="str">
        <f>IF('Métrés Descriptifs'!$L801="","",IF('Métrés Descriptifs'!M801="","",'Métrés Descriptifs'!M801))</f>
        <v>Fourniture et application d'un enduit extérieur à base de chaux hydraulique, finition étamée, y compris finitions, raccords, matériaux et tous travaux et finitions nécessaires. - T1</v>
      </c>
      <c r="C231" s="43" t="str">
        <f>IF('Métrés Descriptifs'!$L801="","",IF('Métrés Descriptifs'!N801="","",'Métrés Descriptifs'!N801))</f>
        <v>m2</v>
      </c>
      <c r="D231" s="44">
        <f>IF('Métrés Descriptifs'!$L801="","",IF('Métrés Descriptifs'!W801="","",'Métrés Descriptifs'!W801))</f>
        <v>2.5</v>
      </c>
      <c r="E231" s="45"/>
      <c r="F231" s="45" t="str">
        <f t="shared" si="4"/>
        <v/>
      </c>
      <c r="G231" s="46"/>
      <c r="I231" s="20"/>
      <c r="L231" s="20"/>
    </row>
    <row r="232" spans="1:12" s="21" customFormat="1" ht="67.5">
      <c r="A232" s="42" t="str">
        <f>IF('Métrés Descriptifs'!$L806="","",IF('Métrés Descriptifs'!L806="","",'Métrés Descriptifs'!L806))</f>
        <v>1.18.2</v>
      </c>
      <c r="B232" s="42" t="str">
        <f>IF('Métrés Descriptifs'!$L806="","",IF('Métrés Descriptifs'!M806="","",'Métrés Descriptifs'!M806))</f>
        <v>Travaux de peinture, y compris la préparation préalable des surfaces, l'application de l'isolant sur les murs extérieurs, l'utilisation d'échafaudages, de plates-formes ou de tout autre moyen de levage, le nettoyage, les matériaux et tous les travaux permettant d'assurer une exécution et une finition parfaites - Mesure en projection horizontale.</v>
      </c>
      <c r="C232" s="43" t="str">
        <f>IF('Métrés Descriptifs'!$L806="","",IF('Métrés Descriptifs'!N806="","",'Métrés Descriptifs'!N806))</f>
        <v/>
      </c>
      <c r="D232" s="44" t="str">
        <f>IF('Métrés Descriptifs'!$L806="","",IF('Métrés Descriptifs'!W806="","",'Métrés Descriptifs'!W806))</f>
        <v/>
      </c>
      <c r="E232" s="45"/>
      <c r="F232" s="45" t="str">
        <f t="shared" si="4"/>
        <v/>
      </c>
      <c r="G232" s="46"/>
      <c r="I232" s="20"/>
      <c r="L232" s="20"/>
    </row>
    <row r="233" spans="1:12" s="21" customFormat="1" ht="33.75">
      <c r="A233" s="42" t="str">
        <f>IF('Métrés Descriptifs'!$L808="","",IF('Métrés Descriptifs'!L808="","",'Métrés Descriptifs'!L808))</f>
        <v>1.18.2.1</v>
      </c>
      <c r="B233" s="42" t="str">
        <f>IF('Métrés Descriptifs'!$L808="","",IF('Métrés Descriptifs'!M808="","",'Métrés Descriptifs'!M808))</f>
        <v>Avec la peinture extérieure CIN - CINOXANO EVO, de couleur BLANCHE - RAL9016, d'aspect lisse et mat, y compris l'apprêt CINOXANO.</v>
      </c>
      <c r="C233" s="43" t="str">
        <f>IF('Métrés Descriptifs'!$L808="","",IF('Métrés Descriptifs'!N808="","",'Métrés Descriptifs'!N808))</f>
        <v>m2</v>
      </c>
      <c r="D233" s="44">
        <f>IF('Métrés Descriptifs'!$L808="","",IF('Métrés Descriptifs'!W808="","",'Métrés Descriptifs'!W808))</f>
        <v>2.5</v>
      </c>
      <c r="E233" s="45"/>
      <c r="F233" s="45" t="str">
        <f t="shared" si="4"/>
        <v/>
      </c>
      <c r="G233" s="46"/>
      <c r="I233" s="20"/>
      <c r="L233" s="20"/>
    </row>
    <row r="234" spans="1:12" s="21" customFormat="1">
      <c r="A234" s="186" t="str">
        <f>IF('Métrés Descriptifs'!$L813="","",IF('Métrés Descriptifs'!L813="","",'Métrés Descriptifs'!L813))</f>
        <v>1.19</v>
      </c>
      <c r="B234" s="226" t="str">
        <f>IF('Métrés Descriptifs'!$L813="","",IF('Métrés Descriptifs'!M813="","",'Métrés Descriptifs'!M813))</f>
        <v>MAÇONNERIE (PIERRE) - PHASE 2</v>
      </c>
      <c r="C234" s="43" t="str">
        <f>IF('Métrés Descriptifs'!$L813="","",IF('Métrés Descriptifs'!N813="","",'Métrés Descriptifs'!N813))</f>
        <v/>
      </c>
      <c r="D234" s="44" t="str">
        <f>IF('Métrés Descriptifs'!$L813="","",IF('Métrés Descriptifs'!W813="","",'Métrés Descriptifs'!W813))</f>
        <v/>
      </c>
      <c r="E234" s="45"/>
      <c r="F234" s="45" t="str">
        <f t="shared" si="4"/>
        <v/>
      </c>
      <c r="G234" s="46"/>
      <c r="I234" s="20"/>
      <c r="L234" s="20"/>
    </row>
    <row r="235" spans="1:12" s="21" customFormat="1" ht="67.5">
      <c r="A235" s="42" t="str">
        <f>IF('Métrés Descriptifs'!$L815="","",IF('Métrés Descriptifs'!L815="","",'Métrés Descriptifs'!L815))</f>
        <v>1.19.1</v>
      </c>
      <c r="B235" s="42" t="str">
        <f>IF('Métrés Descriptifs'!$L815="","",IF('Métrés Descriptifs'!M815="","",'Métrés Descriptifs'!M815))</f>
        <v>Fourniture et pose de pierre de Lioz avec finition adoucie, le tout conformément aux plans du projet, y compris le treillis d'imperméabilisation, le mortier de pose, les joints d'usine à 45º, les finitions, les clips de fixation cachés, le traitement des joints, le mastic, les gouttes, les matériaux et tous les travaux nécessaires pour une exécution et une finition parfaites.</v>
      </c>
      <c r="C235" s="43" t="str">
        <f>IF('Métrés Descriptifs'!$L815="","",IF('Métrés Descriptifs'!N815="","",'Métrés Descriptifs'!N815))</f>
        <v/>
      </c>
      <c r="D235" s="44" t="str">
        <f>IF('Métrés Descriptifs'!$L815="","",IF('Métrés Descriptifs'!W815="","",'Métrés Descriptifs'!W815))</f>
        <v/>
      </c>
      <c r="E235" s="45"/>
      <c r="F235" s="45" t="str">
        <f t="shared" si="4"/>
        <v/>
      </c>
      <c r="G235" s="46"/>
      <c r="I235" s="20"/>
      <c r="L235" s="20"/>
    </row>
    <row r="236" spans="1:12" s="21" customFormat="1">
      <c r="A236" s="42" t="str">
        <f>IF('Métrés Descriptifs'!$L817="","",IF('Métrés Descriptifs'!L817="","",'Métrés Descriptifs'!L817))</f>
        <v>1.19.1.1</v>
      </c>
      <c r="B236" s="42" t="str">
        <f>IF('Métrés Descriptifs'!$L817="","",IF('Métrés Descriptifs'!M817="","",'Métrés Descriptifs'!M817))</f>
        <v>En formation de seuil ± 30 x 3 cm - OT6</v>
      </c>
      <c r="C236" s="43" t="str">
        <f>IF('Métrés Descriptifs'!$L817="","",IF('Métrés Descriptifs'!N817="","",'Métrés Descriptifs'!N817))</f>
        <v>ml</v>
      </c>
      <c r="D236" s="44">
        <f>IF('Métrés Descriptifs'!$L817="","",IF('Métrés Descriptifs'!W817="","",'Métrés Descriptifs'!W817))</f>
        <v>5.0999999999999996</v>
      </c>
      <c r="E236" s="45"/>
      <c r="F236" s="45" t="str">
        <f t="shared" si="4"/>
        <v/>
      </c>
      <c r="G236" s="46"/>
      <c r="I236" s="20"/>
      <c r="L236" s="20"/>
    </row>
    <row r="237" spans="1:12" s="21" customFormat="1">
      <c r="A237" s="42" t="str">
        <f>IF('Métrés Descriptifs'!$L824="","",IF('Métrés Descriptifs'!L824="","",'Métrés Descriptifs'!L824))</f>
        <v>1.19.1.2</v>
      </c>
      <c r="B237" s="42" t="str">
        <f>IF('Métrés Descriptifs'!$L824="","",IF('Métrés Descriptifs'!M824="","",'Métrés Descriptifs'!M824))</f>
        <v>Formation du seuil en travée ± 16,5 x 3,5 cm - SL1</v>
      </c>
      <c r="C237" s="43" t="str">
        <f>IF('Métrés Descriptifs'!$L824="","",IF('Métrés Descriptifs'!N824="","",'Métrés Descriptifs'!N824))</f>
        <v>ml</v>
      </c>
      <c r="D237" s="44">
        <f>IF('Métrés Descriptifs'!$L824="","",IF('Métrés Descriptifs'!W824="","",'Métrés Descriptifs'!W824))</f>
        <v>0.9</v>
      </c>
      <c r="E237" s="45"/>
      <c r="F237" s="45" t="str">
        <f t="shared" si="4"/>
        <v/>
      </c>
      <c r="G237" s="46"/>
      <c r="I237" s="20"/>
      <c r="L237" s="20"/>
    </row>
    <row r="238" spans="1:12" s="21" customFormat="1">
      <c r="A238" s="186" t="str">
        <f>IF('Métrés Descriptifs'!$L829="","",IF('Métrés Descriptifs'!L829="","",'Métrés Descriptifs'!L829))</f>
        <v>1.20</v>
      </c>
      <c r="B238" s="226" t="str">
        <f>IF('Métrés Descriptifs'!$L829="","",IF('Métrés Descriptifs'!M829="","",'Métrés Descriptifs'!M829))</f>
        <v>MÉTALLERIE - PHASE 2</v>
      </c>
      <c r="C238" s="43" t="str">
        <f>IF('Métrés Descriptifs'!$L829="","",IF('Métrés Descriptifs'!N829="","",'Métrés Descriptifs'!N829))</f>
        <v/>
      </c>
      <c r="D238" s="44" t="str">
        <f>IF('Métrés Descriptifs'!$L829="","",IF('Métrés Descriptifs'!W829="","",'Métrés Descriptifs'!W829))</f>
        <v/>
      </c>
      <c r="E238" s="45"/>
      <c r="F238" s="45" t="str">
        <f t="shared" si="4"/>
        <v/>
      </c>
      <c r="G238" s="190">
        <f>SUM(F238:F241)</f>
        <v>0</v>
      </c>
      <c r="I238" s="20"/>
      <c r="L238" s="20"/>
    </row>
    <row r="239" spans="1:12" s="21" customFormat="1" ht="112.5">
      <c r="A239" s="42" t="str">
        <f>IF('Métrés Descriptifs'!$L831="","",IF('Métrés Descriptifs'!L831="","",'Métrés Descriptifs'!L831))</f>
        <v>1.20.1</v>
      </c>
      <c r="B239" s="42" t="str">
        <f>IF('Métrés Descriptifs'!$L831="","",IF('Métrés Descriptifs'!M831="","",'Métrés Descriptifs'!M831))</f>
        <v>Fourniture, exécution et pose d'une porte battante à 1 vantail, type PORTRISA, série MULTI-USAGE, composée d'un cadre en acier galvanisé rempli intérieurement de polyester expansé et d'un cadre en acier électrozingué fixé au mur, le tout laqué en BLANC RAL 9010, y compris toutes les ferrures, accessoires, matériaux et tout ce qui est conforme aux spécifications du fournisseur et au plan de la porte, ainsi que tous les travaux nécessaires à une parfaite exécution et finition - V07</v>
      </c>
      <c r="C239" s="43" t="str">
        <f>IF('Métrés Descriptifs'!$L831="","",IF('Métrés Descriptifs'!N831="","",'Métrés Descriptifs'!N831))</f>
        <v/>
      </c>
      <c r="D239" s="44" t="str">
        <f>IF('Métrés Descriptifs'!$L831="","",IF('Métrés Descriptifs'!W831="","",'Métrés Descriptifs'!W831))</f>
        <v/>
      </c>
      <c r="E239" s="45"/>
      <c r="F239" s="45" t="str">
        <f t="shared" si="4"/>
        <v/>
      </c>
      <c r="G239" s="46"/>
      <c r="I239" s="20"/>
      <c r="L239" s="20"/>
    </row>
    <row r="240" spans="1:12" s="21" customFormat="1" ht="22.5">
      <c r="A240" s="42" t="str">
        <f>IF('Métrés Descriptifs'!$L832="","",IF('Métrés Descriptifs'!L832="","",'Métrés Descriptifs'!L832))</f>
        <v>1.20.1.1</v>
      </c>
      <c r="B240" s="42" t="str">
        <f>IF('Métrés Descriptifs'!$L832="","",IF('Métrés Descriptifs'!M832="","",'Métrés Descriptifs'!M832))</f>
        <v>2.04 Rangement dans le patio - Porte - ± 2,00 x 0,80 m (hauteur x largeur) - V07</v>
      </c>
      <c r="C240" s="43" t="str">
        <f>IF('Métrés Descriptifs'!$L832="","",IF('Métrés Descriptifs'!N832="","",'Métrés Descriptifs'!N832))</f>
        <v>un</v>
      </c>
      <c r="D240" s="44">
        <f>IF('Métrés Descriptifs'!$L832="","",IF('Métrés Descriptifs'!W832="","",'Métrés Descriptifs'!W832))</f>
        <v>1</v>
      </c>
      <c r="E240" s="45"/>
      <c r="F240" s="45" t="str">
        <f t="shared" si="4"/>
        <v/>
      </c>
      <c r="G240" s="46"/>
      <c r="I240" s="20"/>
      <c r="L240" s="20"/>
    </row>
    <row r="241" spans="1:12" s="21" customFormat="1" ht="112.5">
      <c r="A241" s="42" t="str">
        <f>IF('Métrés Descriptifs'!$L834="","",IF('Métrés Descriptifs'!L834="","",'Métrés Descriptifs'!L834))</f>
        <v>1.20.2</v>
      </c>
      <c r="B241" s="42" t="str">
        <f>IF('Métrés Descriptifs'!$L834="","",IF('Métrés Descriptifs'!M834="","",'Métrés Descriptifs'!M834))</f>
        <v>Exécution complète, fourniture et montage de garde-corps en acier galvanisé, main courante et barreaux horizontaux de section rectangulaire 40x10 mm, étais verticaux en tige ronde lisse avec∅ 10 mm, plaque de fixation au sol carrée 40x40x5 mm, peinture émaillée CINZA ANTRACITE RAL 7016 satinée, y compris les ferrures primaires, les accessoires, les systèmes de fixation et de stabilisation, les matériaux et tous les travaux nécessaires à une parfaite exécution et finition, le tout conformément au plan Garde-corps - (mesure en projection horizontale)</v>
      </c>
      <c r="C241" s="43" t="str">
        <f>IF('Métrés Descriptifs'!$L834="","",IF('Métrés Descriptifs'!N834="","",'Métrés Descriptifs'!N834))</f>
        <v/>
      </c>
      <c r="D241" s="44" t="str">
        <f>IF('Métrés Descriptifs'!$L834="","",IF('Métrés Descriptifs'!W834="","",'Métrés Descriptifs'!W834))</f>
        <v/>
      </c>
      <c r="E241" s="45"/>
      <c r="F241" s="45" t="str">
        <f t="shared" si="4"/>
        <v/>
      </c>
      <c r="G241" s="46"/>
      <c r="I241" s="20"/>
      <c r="L241" s="20"/>
    </row>
    <row r="242" spans="1:12" s="21" customFormat="1">
      <c r="A242" s="42" t="str">
        <f>IF('Métrés Descriptifs'!$L835="","",IF('Métrés Descriptifs'!L835="","",'Métrés Descriptifs'!L835))</f>
        <v>1.20.2.1</v>
      </c>
      <c r="B242" s="42" t="str">
        <f>IF('Métrés Descriptifs'!$L835="","",IF('Métrés Descriptifs'!M835="","",'Métrés Descriptifs'!M835))</f>
        <v>Garde-corps - ± 1,10 mètre de hauteur</v>
      </c>
      <c r="C242" s="43" t="str">
        <f>IF('Métrés Descriptifs'!$L835="","",IF('Métrés Descriptifs'!N835="","",'Métrés Descriptifs'!N835))</f>
        <v>ml</v>
      </c>
      <c r="D242" s="44">
        <f>IF('Métrés Descriptifs'!$L835="","",IF('Métrés Descriptifs'!W835="","",'Métrés Descriptifs'!W835))</f>
        <v>7.7</v>
      </c>
      <c r="E242" s="45"/>
      <c r="F242" s="45" t="str">
        <f t="shared" si="4"/>
        <v/>
      </c>
      <c r="G242" s="46"/>
      <c r="I242" s="20"/>
      <c r="L242" s="20"/>
    </row>
    <row r="243" spans="1:12" s="21" customFormat="1">
      <c r="A243" s="186" t="str">
        <f>IF('Métrés Descriptifs'!$L837="","",IF('Métrés Descriptifs'!L837="","",'Métrés Descriptifs'!L837))</f>
        <v>1.21</v>
      </c>
      <c r="B243" s="226" t="str">
        <f>IF('Métrés Descriptifs'!$L837="","",IF('Métrés Descriptifs'!M837="","",'Métrés Descriptifs'!M837))</f>
        <v>DIVERS - PHASE 2</v>
      </c>
      <c r="C243" s="43" t="str">
        <f>IF('Métrés Descriptifs'!$L837="","",IF('Métrés Descriptifs'!N837="","",'Métrés Descriptifs'!N837))</f>
        <v/>
      </c>
      <c r="D243" s="44" t="str">
        <f>IF('Métrés Descriptifs'!$L837="","",IF('Métrés Descriptifs'!W837="","",'Métrés Descriptifs'!W837))</f>
        <v/>
      </c>
      <c r="E243" s="45"/>
      <c r="F243" s="45" t="str">
        <f t="shared" si="4"/>
        <v/>
      </c>
      <c r="G243" s="190">
        <f>SUM(F243:F244)</f>
        <v>0</v>
      </c>
      <c r="I243" s="20"/>
      <c r="L243" s="20"/>
    </row>
    <row r="244" spans="1:12" s="21" customFormat="1" ht="56.25">
      <c r="A244" s="206" t="str">
        <f>IF('Métrés Descriptifs'!$L839="","",IF('Métrés Descriptifs'!L839="","",'Métrés Descriptifs'!L839))</f>
        <v>1.21.1</v>
      </c>
      <c r="B244" s="206" t="str">
        <f>IF('Métrés Descriptifs'!$L839="","",IF('Métrés Descriptifs'!M839="","",'Métrés Descriptifs'!M839))</f>
        <v>Fourniture et installation de divers panneaux de signalisation de compartiments, avec design et finition en acier inoxydable, de la série JNF IN.26.9nn, y compris les raccords, les finitions, les accessoires, les fixations, les matériaux et tous les travaux nécessaires pour une exécution et une finition parfaites.</v>
      </c>
      <c r="C244" s="207" t="str">
        <f>IF('Métrés Descriptifs'!$L839="","",IF('Métrés Descriptifs'!N839="","",'Métrés Descriptifs'!N839))</f>
        <v>vg</v>
      </c>
      <c r="D244" s="208">
        <f>IF('Métrés Descriptifs'!$L839="","",IF('Métrés Descriptifs'!W839="","",'Métrés Descriptifs'!W839))</f>
        <v>1</v>
      </c>
      <c r="E244" s="209"/>
      <c r="F244" s="209" t="str">
        <f t="shared" si="4"/>
        <v/>
      </c>
      <c r="G244" s="210"/>
      <c r="I244" s="20"/>
      <c r="L244" s="20"/>
    </row>
  </sheetData>
  <autoFilter ref="A24:A244" xr:uid="{00000000-0009-0000-0000-000001000000}"/>
  <mergeCells count="16">
    <mergeCell ref="A18:G18"/>
    <mergeCell ref="A19:G19"/>
    <mergeCell ref="A20:G20"/>
    <mergeCell ref="A21:G21"/>
    <mergeCell ref="B10:G10"/>
    <mergeCell ref="B11:G11"/>
    <mergeCell ref="B12:G12"/>
    <mergeCell ref="B13:G13"/>
    <mergeCell ref="B14:G14"/>
    <mergeCell ref="B15:G15"/>
    <mergeCell ref="B9:G9"/>
    <mergeCell ref="A2:G2"/>
    <mergeCell ref="A3:G3"/>
    <mergeCell ref="A4:G4"/>
    <mergeCell ref="A5:G5"/>
    <mergeCell ref="A7:G7"/>
  </mergeCells>
  <printOptions horizontalCentered="1"/>
  <pageMargins left="0.78740157480314965" right="0.59055118110236227" top="0.39370078740157483" bottom="0.78740157480314965" header="0.39370078740157483" footer="0.39370078740157483"/>
  <pageSetup paperSize="9" scale="88" orientation="portrait" horizontalDpi="4294967293" verticalDpi="4294967293" r:id="rId1"/>
  <headerFooter>
    <oddFooter>&amp;L&amp;"Arial,Normal"&amp;8Igreja São Luís dos Franceses - Lisboa
&amp;A&amp;R&amp;"Arial,Normal"&amp;8Rev 1 - 05/2025
Pág. &amp;P de &amp;N</oddFooter>
  </headerFooter>
  <rowBreaks count="4" manualBreakCount="4">
    <brk id="16" max="6" man="1"/>
    <brk id="39" max="6" man="1"/>
    <brk id="67" max="6" man="1"/>
    <brk id="7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4</vt:i4>
      </vt:variant>
    </vt:vector>
  </HeadingPairs>
  <TitlesOfParts>
    <vt:vector size="6" baseType="lpstr">
      <vt:lpstr>Métrés Descriptifs</vt:lpstr>
      <vt:lpstr>Métré Bâtiment</vt:lpstr>
      <vt:lpstr>'Métré Bâtiment'!Área_de_Impressão</vt:lpstr>
      <vt:lpstr>'Métrés Descriptifs'!Área_de_Impressão</vt:lpstr>
      <vt:lpstr>'Métré Bâtiment'!Títulos_de_Impressão</vt:lpstr>
      <vt:lpstr>'Métrés Descriptifs'!Títulos_de_Impressão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Multilingual Europe - Porto</cp:lastModifiedBy>
  <cp:lastPrinted>2025-05-09T15:40:36Z</cp:lastPrinted>
  <dcterms:created xsi:type="dcterms:W3CDTF">2001-04-17T11:40:42Z</dcterms:created>
  <dcterms:modified xsi:type="dcterms:W3CDTF">2025-07-10T16:18:59Z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